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 activeTab="1"/>
  </bookViews>
  <sheets>
    <sheet name="Wyk Doch" sheetId="1" r:id="rId1"/>
    <sheet name="Wyk Wydat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187" i="2" l="1"/>
  <c r="F139" i="1"/>
  <c r="E139" i="1"/>
  <c r="G143" i="1"/>
  <c r="E125" i="2"/>
  <c r="D125" i="2"/>
  <c r="F134" i="2"/>
  <c r="F129" i="2"/>
  <c r="F118" i="1"/>
  <c r="E118" i="1"/>
  <c r="G135" i="1"/>
  <c r="G121" i="1"/>
  <c r="D81" i="2" l="1"/>
  <c r="F105" i="1"/>
  <c r="E105" i="1"/>
  <c r="G116" i="1"/>
  <c r="F52" i="1" l="1"/>
  <c r="E52" i="1"/>
  <c r="G59" i="1"/>
  <c r="E168" i="2"/>
  <c r="D168" i="2"/>
  <c r="F170" i="2"/>
  <c r="E58" i="2" l="1"/>
  <c r="D58" i="2"/>
  <c r="F67" i="2"/>
  <c r="F60" i="2"/>
  <c r="G71" i="1"/>
  <c r="F150" i="2" l="1"/>
  <c r="F149" i="2"/>
  <c r="E91" i="2"/>
  <c r="D91" i="2"/>
  <c r="F93" i="2"/>
  <c r="E77" i="2"/>
  <c r="E155" i="1" l="1"/>
  <c r="G122" i="1" l="1"/>
  <c r="E103" i="2" l="1"/>
  <c r="E68" i="2"/>
  <c r="E6" i="2"/>
  <c r="D180" i="2"/>
  <c r="D171" i="2"/>
  <c r="D152" i="2"/>
  <c r="D121" i="2"/>
  <c r="D103" i="2"/>
  <c r="D96" i="2"/>
  <c r="D94" i="2" s="1"/>
  <c r="D68" i="2"/>
  <c r="D6" i="2"/>
  <c r="E175" i="2"/>
  <c r="E171" i="2" s="1"/>
  <c r="D175" i="2"/>
  <c r="F179" i="2"/>
  <c r="F178" i="2"/>
  <c r="E165" i="2"/>
  <c r="D165" i="2"/>
  <c r="F167" i="2"/>
  <c r="E56" i="2"/>
  <c r="D56" i="2"/>
  <c r="F59" i="2"/>
  <c r="F144" i="1"/>
  <c r="E144" i="1"/>
  <c r="G152" i="1"/>
  <c r="G142" i="1"/>
  <c r="F50" i="1"/>
  <c r="E50" i="1"/>
  <c r="G51" i="1"/>
  <c r="F58" i="2" l="1"/>
  <c r="G50" i="1"/>
  <c r="F141" i="2" l="1"/>
  <c r="F68" i="1"/>
  <c r="E68" i="1"/>
  <c r="F40" i="1"/>
  <c r="E40" i="1"/>
  <c r="G42" i="1"/>
  <c r="E152" i="2" l="1"/>
  <c r="G137" i="1"/>
  <c r="G120" i="1"/>
  <c r="F72" i="1"/>
  <c r="E72" i="1"/>
  <c r="G95" i="1"/>
  <c r="E12" i="2" l="1"/>
  <c r="D12" i="2"/>
  <c r="F17" i="2"/>
  <c r="F16" i="2"/>
  <c r="E15" i="2"/>
  <c r="D15" i="2"/>
  <c r="F15" i="2" l="1"/>
  <c r="G134" i="1"/>
  <c r="E181" i="2"/>
  <c r="D181" i="2"/>
  <c r="E156" i="2"/>
  <c r="D156" i="2"/>
  <c r="F154" i="2"/>
  <c r="E46" i="2"/>
  <c r="E42" i="2"/>
  <c r="D46" i="2"/>
  <c r="F50" i="2"/>
  <c r="D42" i="2"/>
  <c r="F45" i="2"/>
  <c r="F43" i="1"/>
  <c r="E43" i="1"/>
  <c r="G44" i="1"/>
  <c r="G46" i="1"/>
  <c r="F45" i="1"/>
  <c r="E45" i="1"/>
  <c r="G45" i="1" l="1"/>
  <c r="F136" i="2"/>
  <c r="E96" i="2"/>
  <c r="E94" i="2" s="1"/>
  <c r="F100" i="2"/>
  <c r="G115" i="1"/>
  <c r="F61" i="1" l="1"/>
  <c r="E61" i="1"/>
  <c r="G67" i="1"/>
  <c r="G133" i="1" l="1"/>
  <c r="G123" i="1"/>
  <c r="F130" i="2" l="1"/>
  <c r="E18" i="2" l="1"/>
  <c r="D18" i="2"/>
  <c r="F20" i="2"/>
  <c r="F19" i="2"/>
  <c r="F18" i="2" l="1"/>
  <c r="F147" i="2"/>
  <c r="F11" i="2" l="1"/>
  <c r="F118" i="2" l="1"/>
  <c r="F173" i="2"/>
  <c r="F169" i="2"/>
  <c r="F159" i="2"/>
  <c r="F148" i="2"/>
  <c r="F146" i="2"/>
  <c r="F145" i="2"/>
  <c r="F144" i="2"/>
  <c r="F143" i="2"/>
  <c r="F140" i="2"/>
  <c r="F127" i="2"/>
  <c r="F109" i="2"/>
  <c r="F110" i="2"/>
  <c r="F117" i="2"/>
  <c r="F116" i="2"/>
  <c r="F115" i="2"/>
  <c r="F114" i="2"/>
  <c r="F113" i="2"/>
  <c r="F112" i="2"/>
  <c r="F111" i="2"/>
  <c r="F108" i="2"/>
  <c r="F92" i="2"/>
  <c r="E73" i="2"/>
  <c r="D73" i="2"/>
  <c r="F74" i="2"/>
  <c r="E52" i="2"/>
  <c r="D52" i="2"/>
  <c r="D21" i="2" s="1"/>
  <c r="F53" i="2"/>
  <c r="F51" i="2"/>
  <c r="F48" i="2"/>
  <c r="F44" i="2"/>
  <c r="F43" i="2"/>
  <c r="F153" i="1" l="1"/>
  <c r="E153" i="1"/>
  <c r="F96" i="1"/>
  <c r="F155" i="1" s="1"/>
  <c r="E96" i="1"/>
  <c r="G101" i="1"/>
  <c r="F47" i="1"/>
  <c r="E47" i="1"/>
  <c r="G105" i="1" l="1"/>
  <c r="D54" i="2"/>
  <c r="E23" i="2"/>
  <c r="D23" i="2"/>
  <c r="F9" i="2"/>
  <c r="F185" i="2"/>
  <c r="F186" i="2"/>
  <c r="F182" i="2"/>
  <c r="F183" i="2"/>
  <c r="F177" i="2"/>
  <c r="F176" i="2"/>
  <c r="F174" i="2"/>
  <c r="F168" i="2"/>
  <c r="F164" i="2"/>
  <c r="F166" i="2"/>
  <c r="F163" i="2"/>
  <c r="F158" i="2"/>
  <c r="F160" i="2"/>
  <c r="F157" i="2"/>
  <c r="F153" i="2"/>
  <c r="F142" i="2"/>
  <c r="F135" i="2"/>
  <c r="F137" i="2"/>
  <c r="F138" i="2"/>
  <c r="F139" i="2"/>
  <c r="F128" i="2"/>
  <c r="F131" i="2"/>
  <c r="F132" i="2"/>
  <c r="F133" i="2"/>
  <c r="F124" i="2"/>
  <c r="F126" i="2"/>
  <c r="F120" i="2"/>
  <c r="F122" i="2"/>
  <c r="F123" i="2"/>
  <c r="F104" i="2"/>
  <c r="F105" i="2"/>
  <c r="F106" i="2"/>
  <c r="F107" i="2"/>
  <c r="F101" i="2"/>
  <c r="F98" i="2"/>
  <c r="F99" i="2"/>
  <c r="F95" i="2"/>
  <c r="F97" i="2"/>
  <c r="F89" i="2"/>
  <c r="F90" i="2"/>
  <c r="F91" i="2"/>
  <c r="F85" i="2"/>
  <c r="F86" i="2"/>
  <c r="F82" i="2"/>
  <c r="F83" i="2"/>
  <c r="F84" i="2"/>
  <c r="F80" i="2"/>
  <c r="F78" i="2"/>
  <c r="F73" i="2"/>
  <c r="F70" i="2"/>
  <c r="F64" i="2"/>
  <c r="F65" i="2"/>
  <c r="F66" i="2"/>
  <c r="F69" i="2"/>
  <c r="F63" i="2"/>
  <c r="F62" i="2"/>
  <c r="F61" i="2"/>
  <c r="F55" i="2"/>
  <c r="F57" i="2"/>
  <c r="F47" i="2"/>
  <c r="F49" i="2"/>
  <c r="F52" i="2"/>
  <c r="F42" i="2"/>
  <c r="F13" i="2"/>
  <c r="F14" i="2"/>
  <c r="F8" i="2"/>
  <c r="G136" i="1"/>
  <c r="G94" i="1"/>
  <c r="G153" i="1"/>
  <c r="G145" i="1"/>
  <c r="G140" i="1"/>
  <c r="G141" i="1"/>
  <c r="G127" i="1"/>
  <c r="G128" i="1"/>
  <c r="G129" i="1"/>
  <c r="G130" i="1"/>
  <c r="G131" i="1"/>
  <c r="G132" i="1"/>
  <c r="G119" i="1"/>
  <c r="G124" i="1"/>
  <c r="G125" i="1"/>
  <c r="G126" i="1"/>
  <c r="G117" i="1"/>
  <c r="G112" i="1"/>
  <c r="G111" i="1"/>
  <c r="G93" i="1"/>
  <c r="G97" i="1"/>
  <c r="G98" i="1"/>
  <c r="G99" i="1"/>
  <c r="G100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76" i="1"/>
  <c r="G68" i="1"/>
  <c r="G66" i="1"/>
  <c r="G62" i="1"/>
  <c r="G60" i="1"/>
  <c r="G58" i="1"/>
  <c r="G57" i="1"/>
  <c r="G54" i="1"/>
  <c r="G55" i="1"/>
  <c r="G56" i="1"/>
  <c r="G49" i="1"/>
  <c r="G43" i="1"/>
  <c r="G48" i="1"/>
  <c r="G41" i="1"/>
  <c r="F23" i="2" l="1"/>
  <c r="F125" i="2"/>
  <c r="F165" i="2" l="1"/>
  <c r="F103" i="2" l="1"/>
  <c r="G47" i="1" l="1"/>
  <c r="G40" i="1"/>
  <c r="F6" i="2" l="1"/>
  <c r="F46" i="2" l="1"/>
  <c r="G144" i="1"/>
  <c r="F56" i="2"/>
  <c r="G118" i="1" l="1"/>
  <c r="E184" i="2"/>
  <c r="E180" i="2" s="1"/>
  <c r="D184" i="2"/>
  <c r="F180" i="2" l="1"/>
  <c r="F96" i="2"/>
  <c r="F181" i="2"/>
  <c r="F184" i="2"/>
  <c r="G139" i="1"/>
  <c r="F175" i="2" l="1"/>
  <c r="F94" i="2" l="1"/>
  <c r="E54" i="2" l="1"/>
  <c r="E21" i="2" s="1"/>
  <c r="F54" i="2" l="1"/>
  <c r="G96" i="1"/>
  <c r="F151" i="2" l="1"/>
  <c r="F171" i="2" l="1"/>
  <c r="F87" i="2"/>
  <c r="G72" i="1"/>
  <c r="F21" i="2" l="1"/>
  <c r="G61" i="1"/>
  <c r="G36" i="1"/>
  <c r="G37" i="1"/>
  <c r="G38" i="1"/>
  <c r="G39" i="1"/>
  <c r="E161" i="2"/>
  <c r="E155" i="2" s="1"/>
  <c r="D161" i="2"/>
  <c r="D155" i="2" s="1"/>
  <c r="E121" i="2"/>
  <c r="F102" i="2"/>
  <c r="D75" i="2"/>
  <c r="E81" i="2"/>
  <c r="E75" i="2" s="1"/>
  <c r="D77" i="2"/>
  <c r="F77" i="2" s="1"/>
  <c r="F12" i="2"/>
  <c r="F161" i="2" l="1"/>
  <c r="F156" i="2"/>
  <c r="E119" i="2"/>
  <c r="F121" i="2"/>
  <c r="F68" i="2"/>
  <c r="F76" i="2"/>
  <c r="F81" i="2"/>
  <c r="G52" i="1"/>
  <c r="D119" i="2"/>
  <c r="D187" i="2" s="1"/>
  <c r="F152" i="2" l="1"/>
  <c r="F155" i="2"/>
  <c r="F75" i="2"/>
  <c r="F119" i="2"/>
  <c r="G155" i="1"/>
  <c r="F187" i="2" l="1"/>
</calcChain>
</file>

<file path=xl/sharedStrings.xml><?xml version="1.0" encoding="utf-8"?>
<sst xmlns="http://schemas.openxmlformats.org/spreadsheetml/2006/main" count="489" uniqueCount="312">
  <si>
    <t xml:space="preserve">                   Sprawozdanie  z wykonania budżetu Gminy Tryńcza</t>
  </si>
  <si>
    <t xml:space="preserve">    z tego:</t>
  </si>
  <si>
    <t xml:space="preserve">    pokryte :</t>
  </si>
  <si>
    <r>
      <t>Szczegółowe wykonanie dochodów budżetowych w poszczególnych działach klasyfikacji</t>
    </r>
    <r>
      <rPr>
        <sz val="11"/>
        <color theme="1"/>
        <rFont val="Times New Roman"/>
        <family val="1"/>
        <charset val="238"/>
      </rPr>
      <t xml:space="preserve"> </t>
    </r>
    <r>
      <rPr>
        <b/>
        <i/>
        <sz val="11"/>
        <color theme="1"/>
        <rFont val="Times New Roman"/>
        <family val="1"/>
        <charset val="238"/>
      </rPr>
      <t>budżetowej przedstawiają się następująco</t>
    </r>
    <r>
      <rPr>
        <sz val="11"/>
        <color theme="1"/>
        <rFont val="Times New Roman"/>
        <family val="1"/>
        <charset val="238"/>
      </rPr>
      <t>:</t>
    </r>
  </si>
  <si>
    <t>Lp.</t>
  </si>
  <si>
    <t>Dział</t>
  </si>
  <si>
    <t>Wyszczególnienie dochodów budżetowych</t>
  </si>
  <si>
    <t>Plan</t>
  </si>
  <si>
    <t>Wykonanie</t>
  </si>
  <si>
    <t>a</t>
  </si>
  <si>
    <t>b</t>
  </si>
  <si>
    <r>
      <t xml:space="preserve">Leśnictwo  - </t>
    </r>
    <r>
      <rPr>
        <sz val="11"/>
        <color theme="1"/>
        <rFont val="Times New Roman"/>
        <family val="1"/>
        <charset val="238"/>
      </rPr>
      <t>dochody bieżące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</si>
  <si>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opłaty za obwody łowieckie</t>
    </r>
  </si>
  <si>
    <t>Transport i łączność</t>
  </si>
  <si>
    <t xml:space="preserve">Gospodarka mieszkaniowa </t>
  </si>
  <si>
    <r>
      <t>w tym</t>
    </r>
    <r>
      <rPr>
        <b/>
        <sz val="11"/>
        <color theme="1"/>
        <rFont val="Times New Roman"/>
        <family val="1"/>
        <charset val="238"/>
      </rPr>
      <t>: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</si>
  <si>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opłaty za zarząd, użytkowanie i użytkowanie wieczyste nieruchomości – dochody bieżące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</si>
  <si>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dochody z najmu i dzierżawy składników majątkowych gminy – dochody bieżące</t>
    </r>
  </si>
  <si>
    <t>c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</si>
  <si>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wpływy ze sprzedaży mienia komunalnego dochody majątkowe</t>
    </r>
  </si>
  <si>
    <t>d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</si>
  <si>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odsetki od nieterminowych wpłat – dochody bieżące</t>
    </r>
  </si>
  <si>
    <t>e</t>
  </si>
  <si>
    <r>
      <t xml:space="preserve">Administracja publiczna </t>
    </r>
    <r>
      <rPr>
        <sz val="11"/>
        <color theme="1"/>
        <rFont val="Times New Roman"/>
        <family val="1"/>
        <charset val="238"/>
      </rPr>
      <t>w tym :</t>
    </r>
  </si>
  <si>
    <r>
      <t xml:space="preserve">- </t>
    </r>
    <r>
      <rPr>
        <sz val="11"/>
        <color theme="1"/>
        <rFont val="Times New Roman"/>
        <family val="1"/>
        <charset val="238"/>
      </rPr>
      <t>dotacja celowa przekazana gminie na zadania bieżące realizowane na podstawie porozumień / umów/ miedzy jednostkami samorządu terytorialnego – zwrot kosztów przejazdu poborowym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</si>
  <si>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dotacja celowa- utrzymanie pracowników wykonujących zadania zlecone – dochody bieżące</t>
    </r>
  </si>
  <si>
    <r>
      <t xml:space="preserve">Urzędy naczelnych organów władzy państwowej, kontroli i ochrony prawa oraz sądownictwa </t>
    </r>
    <r>
      <rPr>
        <sz val="11"/>
        <color theme="1"/>
        <rFont val="Times New Roman"/>
        <family val="1"/>
        <charset val="238"/>
      </rPr>
      <t>w tym: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</si>
  <si>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dotacja celowa - aktualizacja stałego rejestru wyborców- dochody bieżące</t>
    </r>
  </si>
  <si>
    <r>
      <t xml:space="preserve">Dochody od osób prawnych od osób fizycznych i od innych jednostek nie posiadających osobowości prawnej oraz wydatki związane z ich poborem   </t>
    </r>
    <r>
      <rPr>
        <sz val="11"/>
        <color theme="1"/>
        <rFont val="Times New Roman"/>
        <family val="1"/>
        <charset val="238"/>
      </rPr>
      <t>- dochody bieżące w tym: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</si>
  <si>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wpływy z karty podatkowej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</si>
  <si>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podatek od nieruchomości od osób prawnych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</si>
  <si>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podatek rolny od osób prawnych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</si>
  <si>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podatek leśny od osób prawnych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</si>
  <si>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podatek od środków transportowych od osób prawnych</t>
    </r>
  </si>
  <si>
    <t>f</t>
  </si>
  <si>
    <t>g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</si>
  <si>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odsetki  od podatków od osób prawnych</t>
    </r>
  </si>
  <si>
    <t>h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</si>
  <si>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podatek od nieruchomości od osób fizycznych</t>
    </r>
  </si>
  <si>
    <t>i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</si>
  <si>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podatek rolny od osób fizycznych</t>
    </r>
  </si>
  <si>
    <t>j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</si>
  <si>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 xml:space="preserve">podatek leśny od osób fizycznych </t>
    </r>
  </si>
  <si>
    <t>k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</si>
  <si>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podatek od środków transportowych od osób fizycznych</t>
    </r>
  </si>
  <si>
    <t>l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</si>
  <si>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podatek od spadków i darowizn</t>
    </r>
  </si>
  <si>
    <t>ł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</si>
  <si>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podatek od czynności cywilnoprawnych od osób fizycznych</t>
    </r>
  </si>
  <si>
    <t>m</t>
  </si>
  <si>
    <t>n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</si>
  <si>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opłata skarbowa</t>
    </r>
  </si>
  <si>
    <t>o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</si>
  <si>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opłata eksploatacyjna</t>
    </r>
  </si>
  <si>
    <t>p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</si>
  <si>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opłata za zezwolenia na sprzedaż napojów alkoholowych</t>
    </r>
  </si>
  <si>
    <t>r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</si>
  <si>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udziały podatku dochodowego od osób fizycznych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</si>
  <si>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udziały podatku dochodowego od osób prawnych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</si>
  <si>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część oświatowa subwencji ogólnej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</si>
  <si>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część wyrównawcza subwencji ogólnej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</si>
  <si>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część równoważąca subwencji ogólnej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</si>
  <si>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odsetki od środków na rachunkach bankowych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</si>
  <si>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wpływy z opłat za korzystanie z przedszkola –dochody bieżące</t>
    </r>
  </si>
  <si>
    <r>
      <t xml:space="preserve">Opieka społeczna </t>
    </r>
    <r>
      <rPr>
        <sz val="11"/>
        <color theme="1"/>
        <rFont val="Times New Roman"/>
        <family val="1"/>
        <charset val="238"/>
      </rPr>
      <t>– dochody bieżące w tym:</t>
    </r>
  </si>
  <si>
    <t>w tym: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</si>
  <si>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dotacja celowa na świadczenia rodzinne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</si>
  <si>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dotacja celowa na ubezpieczenie zdrowotne – zadania zlecone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</si>
  <si>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dotacja celowa na ubezpieczenie zdrowotne – zadania własne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</si>
  <si>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dotacja celowa na wypłatę zasiłków  i pomocy w naturze oraz składki na ubezpieczenia emerytalne i rentowe</t>
    </r>
  </si>
  <si>
    <t xml:space="preserve">Gospodarka komunalna  i ochrona środowiska 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</si>
  <si>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b/>
        <sz val="11"/>
        <color theme="1"/>
        <rFont val="Times New Roman"/>
        <family val="1"/>
        <charset val="238"/>
      </rPr>
      <t xml:space="preserve">Kultura i ochrona dziedzictwa narodowego </t>
    </r>
  </si>
  <si>
    <t>i Wójta Gminy zamyka się:</t>
  </si>
  <si>
    <t>Szczegółowe wykonanie wydatków budżetowych w poszczególnych działach klasyfikacji budżetowej przedstawiają się następująco:</t>
  </si>
  <si>
    <t>Wyszczególnienie wydatków budżetowych</t>
  </si>
  <si>
    <t>Rolnictwo i łowiectwo</t>
  </si>
  <si>
    <t>Leśnictwo</t>
  </si>
  <si>
    <r>
      <t xml:space="preserve">Drogi publiczne krajowe </t>
    </r>
    <r>
      <rPr>
        <sz val="11"/>
        <color theme="1"/>
        <rFont val="Times New Roman"/>
        <family val="1"/>
        <charset val="238"/>
      </rPr>
      <t>– w tym:</t>
    </r>
  </si>
  <si>
    <t>Drogi publiczne gminne  w tym :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</si>
  <si>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odśnieżanie dróg, czyszczenie poboczy, - wydatki bieżące związane z realizacja ich statutowych zadań</t>
    </r>
  </si>
  <si>
    <t>Pozostała działalność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</si>
  <si>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sprzątanie przystanków oraz bieżące remonty – wydatki bieżące związane z realizacja ich statutowych zadań</t>
    </r>
  </si>
  <si>
    <t>Gospodarka mieszkaniowa</t>
  </si>
  <si>
    <r>
      <t xml:space="preserve">Działalność usługowa </t>
    </r>
    <r>
      <rPr>
        <sz val="11"/>
        <color theme="1"/>
        <rFont val="Times New Roman"/>
        <family val="1"/>
        <charset val="238"/>
      </rPr>
      <t>w tym:</t>
    </r>
  </si>
  <si>
    <r>
      <t xml:space="preserve">Plany zagospodarowania przestrzennego </t>
    </r>
    <r>
      <rPr>
        <sz val="11"/>
        <color theme="1"/>
        <rFont val="Times New Roman"/>
        <family val="1"/>
        <charset val="238"/>
      </rPr>
      <t>– wydatki bieżące związane z realizacja ich statutowych zadań</t>
    </r>
  </si>
  <si>
    <r>
      <t xml:space="preserve">Cmentarze </t>
    </r>
    <r>
      <rPr>
        <sz val="11"/>
        <color theme="1"/>
        <rFont val="Times New Roman"/>
        <family val="1"/>
        <charset val="238"/>
      </rPr>
      <t>– wydatki bieżące związane z realizacją ich statutowych zadań</t>
    </r>
  </si>
  <si>
    <t>Administracja publiczna w tym:</t>
  </si>
  <si>
    <t>Urzędy wojewódzkie</t>
  </si>
  <si>
    <t>Rady gmin ( miast i miast na prawach powiatu)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</si>
  <si>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diety radnych, sołtysów uczestniczących</t>
    </r>
  </si>
  <si>
    <t>w posiedzeniach, Przewodniczącego i Zastępcy Rady Gminy,  –wydatki bieżące  świadczenia na rzecz osób fizycznych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</si>
  <si>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 xml:space="preserve"> zakup prasy samorządowej , delegacje – wydatki bieżące związane z realizacja ich statutowych zadań</t>
    </r>
  </si>
  <si>
    <t>Urzędy gmin ( miast i miast na prawach powiatu) w tym: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</si>
  <si>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wynagrodzenia i składki od nich naliczone – wydatki bieżące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</si>
  <si>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wydatki  bieżące związane z realizacja ich statutowych zadań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</si>
  <si>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b/>
        <sz val="11"/>
        <color theme="1"/>
        <rFont val="Times New Roman"/>
        <family val="1"/>
        <charset val="238"/>
      </rPr>
      <t>Komisja wojskowa</t>
    </r>
    <r>
      <rPr>
        <sz val="11"/>
        <color theme="1"/>
        <rFont val="Times New Roman"/>
        <family val="1"/>
        <charset val="238"/>
      </rPr>
      <t xml:space="preserve"> – wydatki bieżące / opłata kosztów przejazdu poborowym stającym do poboru/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</si>
  <si>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b/>
        <sz val="11"/>
        <color theme="1"/>
        <rFont val="Times New Roman"/>
        <family val="1"/>
        <charset val="238"/>
      </rPr>
      <t>Promocja jednostek samorządu terytorialnego</t>
    </r>
    <r>
      <rPr>
        <sz val="11"/>
        <color theme="1"/>
        <rFont val="Times New Roman"/>
        <family val="1"/>
        <charset val="238"/>
      </rPr>
      <t xml:space="preserve"> – wydatki bieżące związane  z realizacją ich statutowych zadań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</si>
  <si>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aktualizacja rejestru wyborców – wydatki bieżące związane  z realizacją ich statutowych zadań</t>
    </r>
  </si>
  <si>
    <t>Bezpieczeństwo publiczne i ochrona przeciwpożarowa w tym :</t>
  </si>
  <si>
    <r>
      <t xml:space="preserve">Ochotnicza straż pożarna </t>
    </r>
    <r>
      <rPr>
        <sz val="11"/>
        <color theme="1"/>
        <rFont val="Times New Roman"/>
        <family val="1"/>
        <charset val="238"/>
      </rPr>
      <t>w tym:</t>
    </r>
  </si>
  <si>
    <t xml:space="preserve">_wydatki bieżące związane z realizacją ich statutowych zadań </t>
  </si>
  <si>
    <r>
      <t>Obsługa długu publicznego –</t>
    </r>
    <r>
      <rPr>
        <sz val="11"/>
        <color theme="1"/>
        <rFont val="Times New Roman"/>
        <family val="1"/>
        <charset val="238"/>
      </rPr>
      <t>obsługa długu jednostek samorządu terytorialnego</t>
    </r>
  </si>
  <si>
    <r>
      <t xml:space="preserve">Oświata i wychowanie </t>
    </r>
    <r>
      <rPr>
        <sz val="11"/>
        <color theme="1"/>
        <rFont val="Times New Roman"/>
        <family val="1"/>
        <charset val="238"/>
      </rPr>
      <t>w tym:</t>
    </r>
  </si>
  <si>
    <r>
      <t xml:space="preserve">Ochrona zdrowia </t>
    </r>
    <r>
      <rPr>
        <sz val="11"/>
        <color theme="1"/>
        <rFont val="Times New Roman"/>
        <family val="1"/>
        <charset val="238"/>
      </rPr>
      <t>w tym</t>
    </r>
    <r>
      <rPr>
        <b/>
        <sz val="11"/>
        <color theme="1"/>
        <rFont val="Times New Roman"/>
        <family val="1"/>
        <charset val="238"/>
      </rPr>
      <t xml:space="preserve"> :</t>
    </r>
  </si>
  <si>
    <r>
      <t xml:space="preserve">Zwalczanie narkomanii – </t>
    </r>
    <r>
      <rPr>
        <sz val="11"/>
        <color theme="1"/>
        <rFont val="Times New Roman"/>
        <family val="1"/>
        <charset val="238"/>
      </rPr>
      <t>wydatki bieżące związane z realizacją ich statutowych zadań</t>
    </r>
  </si>
  <si>
    <t>Przeciwdziałanie alkoholizmowi w tym: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</si>
  <si>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dotacje na zadania bieżące</t>
    </r>
  </si>
  <si>
    <r>
      <t xml:space="preserve">Pomoc społeczna </t>
    </r>
    <r>
      <rPr>
        <sz val="11"/>
        <color theme="1"/>
        <rFont val="Times New Roman"/>
        <family val="1"/>
        <charset val="238"/>
      </rPr>
      <t>w tym:</t>
    </r>
  </si>
  <si>
    <r>
      <t xml:space="preserve">Edukacyjna opieka wychowawcza – </t>
    </r>
    <r>
      <rPr>
        <sz val="11"/>
        <color theme="1"/>
        <rFont val="Times New Roman"/>
        <family val="1"/>
        <charset val="238"/>
      </rPr>
      <t>świadczenia na rzecz osób fizycznych – wydatki bieżące</t>
    </r>
  </si>
  <si>
    <t xml:space="preserve">Gospodarka komunalna i ochrona środowiska </t>
  </si>
  <si>
    <t>Gospodarka ściekowa i ochrona wód w tym: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</si>
  <si>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dotacja przedmiotowa z budżetu dla zakładu Budżetowego Gminy na pokrycie ceny ścieków wprowadzonych do urządzeń kanalizacyjnych dla odbiorców grupy taryfowej I w ilości         134 000 m</t>
    </r>
    <r>
      <rPr>
        <vertAlign val="super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wydatki bieżące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</si>
  <si>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projekty i rozbudowa istniejącej infrastruktury wodno – kanalizacyjnej / Gorzyce , Jagiełła, Gniewczyna , Głogowiec/ – wydatki majątkowe</t>
    </r>
  </si>
  <si>
    <t xml:space="preserve">Oświetlenie ulic, placów i dróg 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</si>
  <si>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opłata i konserwacja oświetlenia- wydatki bieżące związane z realizacją ich statutowych zadań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</si>
  <si>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wykonanie  oświetlenia  ulicznego na terenie gminy- wydatki majątkowe</t>
    </r>
  </si>
  <si>
    <t>Wpływy i wydatki związane z gromadzeniem środków z opłat i kar za korzystanie ze środowiska</t>
  </si>
  <si>
    <r>
      <t xml:space="preserve">Kultura i ochrona dziedzictwa narodowego  </t>
    </r>
    <r>
      <rPr>
        <sz val="11"/>
        <color theme="1"/>
        <rFont val="Times New Roman"/>
        <family val="1"/>
        <charset val="238"/>
      </rPr>
      <t xml:space="preserve"> </t>
    </r>
  </si>
  <si>
    <t>w tym :</t>
  </si>
  <si>
    <r>
      <t xml:space="preserve">Biblioteki- wydatki bieżące- </t>
    </r>
    <r>
      <rPr>
        <sz val="11"/>
        <color theme="1"/>
        <rFont val="Times New Roman"/>
        <family val="1"/>
        <charset val="238"/>
      </rPr>
      <t>dotacje podmiotowa na zadania bieżące</t>
    </r>
  </si>
  <si>
    <t>Pozostała działalność w tym: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</si>
  <si>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opłata za gaz, energię elektryczną w budynkach kultury- wydatki bieżące związane z realizacją ich statutowych zadań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</si>
  <si>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obsługa budynków WDK  -bieżące wydatki  związane z realizacja ich statutowych zadań</t>
    </r>
  </si>
  <si>
    <r>
      <t xml:space="preserve">Kultura fizyczna i sport </t>
    </r>
    <r>
      <rPr>
        <sz val="11"/>
        <color theme="1"/>
        <rFont val="Times New Roman"/>
        <family val="1"/>
        <charset val="238"/>
      </rPr>
      <t>– w tym:</t>
    </r>
  </si>
  <si>
    <t>Obiekty sportowe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</si>
  <si>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opłata za energię elektryczną w budynkach szatni w Gorzycach, w Gniewczynie Łańcuckiej, w Tryńczy, w Jagielle – wydatki bieżące związane z realizacja ich statutowych zadań</t>
    </r>
  </si>
  <si>
    <t>Zadania w zakresie kultury i sportu w tym:</t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</si>
  <si>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wydatki związane z rozgrywkami o puchar w tenisie stołowym, rozgrywki w hali sportowej, memoriał piłkarski  - wydatki bieżące związane z realizacja ich statutowych zadań</t>
    </r>
  </si>
  <si>
    <r>
      <t>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dotacja celowa  na zadania z budżetu na dofinansowanie zadań własnych gminy realizowane przez inne podmioty na imprezy sportowe- wydatki bieżące</t>
    </r>
  </si>
  <si>
    <t>Różne rozliczenia  - dochody bieżące w tym:</t>
  </si>
  <si>
    <t>Opieka społeczna – dochody bieżące w tym:</t>
  </si>
  <si>
    <t>OGÓŁEM:</t>
  </si>
  <si>
    <t>010</t>
  </si>
  <si>
    <t>020</t>
  </si>
  <si>
    <t>opłata projektu Podkarpacki system   e- Administracji Publicznej  - dotacja celowa na wydatki majątkowe</t>
  </si>
  <si>
    <r>
      <t>-</t>
    </r>
    <r>
      <rPr>
        <sz val="7"/>
        <rFont val="Times New Roman"/>
        <family val="1"/>
        <charset val="238"/>
      </rPr>
      <t xml:space="preserve">  </t>
    </r>
    <r>
      <rPr>
        <b/>
        <sz val="11"/>
        <rFont val="Times New Roman"/>
        <family val="1"/>
        <charset val="238"/>
      </rPr>
      <t>Informatyka</t>
    </r>
  </si>
  <si>
    <t xml:space="preserve">opłata za energie elektryczną ,  gaz w lecznicy zwierząt w Gorzycach </t>
  </si>
  <si>
    <t xml:space="preserve">dodatki mieszkaniowe </t>
  </si>
  <si>
    <t xml:space="preserve">Rolnictwo i lesnictwo </t>
  </si>
  <si>
    <t xml:space="preserve">Usuwanie skutków klęsk zywiołowych </t>
  </si>
  <si>
    <t xml:space="preserve">Komendy Powiatowe Policji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</si>
  <si>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projekt Czas na aktywność w Gminie Tryńcza</t>
    </r>
  </si>
  <si>
    <r>
      <rPr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 xml:space="preserve">Kultura fizyczna i sport 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</si>
  <si>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zakup sprzętu teleinformatycznego , komputerów -wydatki majątkowe 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</si>
  <si>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dochody z tytułu zwrotu zaliczek alimentacyjnych oraz usług specjalistycznych </t>
    </r>
  </si>
  <si>
    <t xml:space="preserve">                     </t>
  </si>
  <si>
    <t xml:space="preserve">  </t>
  </si>
  <si>
    <t>s</t>
  </si>
  <si>
    <t xml:space="preserve">opłaty geodezyjne- wydatki bieżące związane z realizacją ich statutowych zadań,przeglady budynków komunalnych </t>
  </si>
  <si>
    <t xml:space="preserve"> porządkowanie i rekultywacja wysypisk śmieci – zadania związane z realizacją ich statutowych zadań,nasadzenia i utrzymanie zieleni ,zadania związane z ochrona przeciwpowodziowa </t>
  </si>
  <si>
    <t xml:space="preserve">% wykonania </t>
  </si>
  <si>
    <t xml:space="preserve">%wykonania </t>
  </si>
  <si>
    <t xml:space="preserve">dotacja celowa  na FOGR </t>
  </si>
  <si>
    <t xml:space="preserve">opłata za gospodarowanie odpadami  gminnymi </t>
  </si>
  <si>
    <t xml:space="preserve">Różne rozliczenia  </t>
  </si>
  <si>
    <t>Oświata i wychowanie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</si>
  <si>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dotacja z gminy Jarosław dla Niepublicznych  Przedszkoli – dochody bieżące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</si>
  <si>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dotacja celowa na zasiłki stałe </t>
    </r>
  </si>
  <si>
    <t xml:space="preserve">dotacja celowa na GOPS </t>
  </si>
  <si>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dotacja na projekt Czas na aktywność</t>
    </r>
  </si>
  <si>
    <t xml:space="preserve">wpłaty za korzystanie z usług opiekuńczych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</si>
  <si>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dotacja celowa na specjalistyczne usługi opiekuńcze 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</si>
  <si>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projekt wykluczenie cyfrowe </t>
    </r>
  </si>
  <si>
    <t xml:space="preserve"> budowa chodników przy drogach krajowych  </t>
  </si>
  <si>
    <t xml:space="preserve">Drogi publiczne powiatowe  </t>
  </si>
  <si>
    <t xml:space="preserve"> budowa chodników przy drogach powiatowych -pomoc rzeczowa  </t>
  </si>
  <si>
    <t>budowa chodników przy drogach powiatowych -pomoc finnasowa</t>
  </si>
  <si>
    <t xml:space="preserve">nadzór nad  remontami dróg , wykonanie projektów </t>
  </si>
  <si>
    <t xml:space="preserve">wykonanie projektów </t>
  </si>
  <si>
    <t xml:space="preserve">projekt poprawa infrastruktury energetycznej </t>
  </si>
  <si>
    <r>
      <t xml:space="preserve">Pozostała działalność </t>
    </r>
    <r>
      <rPr>
        <sz val="11"/>
        <color theme="1"/>
        <rFont val="Times New Roman"/>
        <family val="1"/>
        <charset val="238"/>
      </rPr>
      <t xml:space="preserve"> - wydatki bieżące związane z realizacja ich statutowych zadań-składki do stowarzyszeń</t>
    </r>
  </si>
  <si>
    <t>Różne rozliczenia prowizja i rezerwa budżetowa</t>
  </si>
  <si>
    <t xml:space="preserve">Szkoła podstawowa w Tryńczy </t>
  </si>
  <si>
    <t xml:space="preserve">szkoła podstawowa w Gniewczynie Łań. </t>
  </si>
  <si>
    <t xml:space="preserve">szkoła podstawowa w Gorzycach </t>
  </si>
  <si>
    <t xml:space="preserve">szkoła podstawowa w Ubieszynie </t>
  </si>
  <si>
    <t xml:space="preserve">szkoła podstawowa w Jagielle </t>
  </si>
  <si>
    <t>gimnazjum w Tryńczy</t>
  </si>
  <si>
    <t>gimnazjum w Gniewczynie Łań.</t>
  </si>
  <si>
    <t xml:space="preserve">gimnazjum w Gorzycach </t>
  </si>
  <si>
    <t>dowóz uczniów (80113)</t>
  </si>
  <si>
    <t>ZOSiP (80114)</t>
  </si>
  <si>
    <t>dokształcanie nauczycieli (80146)</t>
  </si>
  <si>
    <t xml:space="preserve">odpis na ZFŚS (80195) </t>
  </si>
  <si>
    <t>oddziały przedszkolne przy szkołach podstawowych (80103)</t>
  </si>
  <si>
    <t>przedszkola (80104)</t>
  </si>
  <si>
    <t>placówki opiekuńczo-wychowawcze-zadania własne</t>
  </si>
  <si>
    <t xml:space="preserve">Domy pomocy społecznej-zadania własne </t>
  </si>
  <si>
    <t xml:space="preserve">rodziny zastepcze -zadania własne </t>
  </si>
  <si>
    <t>składki na ubezpieczenia zdrowotne-zadania zlecone</t>
  </si>
  <si>
    <t>zasiłki i pomoc w naturze-zadania własne</t>
  </si>
  <si>
    <t xml:space="preserve">zasiłki stałe-zadania zlecone </t>
  </si>
  <si>
    <t xml:space="preserve">zasiłki stałe-zadania własne </t>
  </si>
  <si>
    <t>GOPS-zadania własne</t>
  </si>
  <si>
    <t xml:space="preserve">GOPS-zadania zlecone </t>
  </si>
  <si>
    <t>u</t>
  </si>
  <si>
    <t xml:space="preserve">dożywianie-zadania zlecone </t>
  </si>
  <si>
    <t xml:space="preserve">dożywianie-zadania własne </t>
  </si>
  <si>
    <t xml:space="preserve">projekt wykluczenie cyfrowe </t>
  </si>
  <si>
    <t xml:space="preserve">Pomoc materialna dla uczniów  </t>
  </si>
  <si>
    <r>
      <t>Utrzymanie zieleni w miastach i gminach-</t>
    </r>
    <r>
      <rPr>
        <sz val="11"/>
        <color theme="1"/>
        <rFont val="Times New Roman"/>
        <family val="1"/>
        <charset val="238"/>
      </rPr>
      <t xml:space="preserve">wydatki bieżące związane z realizacją ich statutowych zadań-utrzymanie zieleni ,placów, obiektów i budynków komunalnych </t>
    </r>
  </si>
  <si>
    <t xml:space="preserve">Pozostała działalność </t>
  </si>
  <si>
    <t>Domy i ośrodki kultury, świetlice i kluby- dotacja dla TCK</t>
  </si>
  <si>
    <t xml:space="preserve">animator sportu </t>
  </si>
  <si>
    <t>projekt Podniesienie jakości i warunków  kształcenia</t>
  </si>
  <si>
    <t xml:space="preserve">    pokryty  przychodami z :</t>
  </si>
  <si>
    <t xml:space="preserve">wypłata dodatków-zadania zlecone </t>
  </si>
  <si>
    <t>400</t>
  </si>
  <si>
    <t>wytwarzanie i zaopatrywanie w energię elektryczną,gaz i wodę</t>
  </si>
  <si>
    <t>t</t>
  </si>
  <si>
    <t xml:space="preserve">dochody bieżące z tytułu opłaty  za udostepnienie danych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</si>
  <si>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dotacja z  budżetu państwa na przedszkola </t>
    </r>
  </si>
  <si>
    <t>w</t>
  </si>
  <si>
    <t xml:space="preserve">wytwarzanie i zaopatrywanie w energie elektryczna, gaz i wodę </t>
  </si>
  <si>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 xml:space="preserve">wpłaty na fundusz ochrony środowiska  </t>
    </r>
  </si>
  <si>
    <t xml:space="preserve">pomoc finansowa dla Powiatu Przeworskiego na realizacje drogi Jgiełła </t>
  </si>
  <si>
    <t>dotacja dlaOSP na  zakup samochodu strażackiego OSP Ubieszyn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</si>
  <si>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wydatki  związane z realizacją ich statutowych zadań -  zgodnie z preliminarzem wydatków alkoholowych</t>
    </r>
  </si>
  <si>
    <t>świadzcenia rodzinne-zadania zlecone</t>
  </si>
  <si>
    <t>zasiłki i pomoc w naturze-zadania zlecone</t>
  </si>
  <si>
    <t xml:space="preserve">zasiłki i pomoc w naturze -zadania własne POKL </t>
  </si>
  <si>
    <t xml:space="preserve">usługi opiekunczei specjalistyczne usługi opiekuńcze-zadania zlecone </t>
  </si>
  <si>
    <t xml:space="preserve">usługi opiekuncze i specjalistyczne usługi opiekuńcze-zadania własne </t>
  </si>
  <si>
    <t xml:space="preserve"> </t>
  </si>
  <si>
    <t xml:space="preserve">stypendia naukowe </t>
  </si>
  <si>
    <t>ochrona zwierząt,</t>
  </si>
  <si>
    <t>dotacja na  na dożywianie</t>
  </si>
  <si>
    <t>dotacja na wypłatę dodatków (świadczenie pielęgnacyjne)</t>
  </si>
  <si>
    <t>150</t>
  </si>
  <si>
    <t>Przetwórstwo przemysłowe</t>
  </si>
  <si>
    <t xml:space="preserve">odsetki  od opłaty za gospodarowanie odpadami  gminnymi </t>
  </si>
  <si>
    <t>odpłatność za DPS</t>
  </si>
  <si>
    <t xml:space="preserve">pozostałe zadania w zakresie polityki społecznej-zakup samochodu dla niepełnosprawnych </t>
  </si>
  <si>
    <t xml:space="preserve">dotacja na zwrot akcyzy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</si>
  <si>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dotacja celowa na wydatki związane z wyborami do europarlamentu</t>
    </r>
  </si>
  <si>
    <t xml:space="preserve">opiekun prawny -zadanie zlecone </t>
  </si>
  <si>
    <r>
      <rPr>
        <sz val="7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dotacja celowa -opiekun prawny </t>
    </r>
  </si>
  <si>
    <t xml:space="preserve">Turystyka </t>
  </si>
  <si>
    <t>dotacja na usuwanie azbestu</t>
  </si>
  <si>
    <t>zakup chłodni do kaplicy w Gniewczynie</t>
  </si>
  <si>
    <t>usuwanie azbestu</t>
  </si>
  <si>
    <t>zakup wypopsażenia do WDK Gorzyce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</si>
  <si>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podatki od nieruchomości od gruntów i budynków komunalnych- wydatki bieżące związane z realizacja ich statutowych zadań</t>
    </r>
  </si>
  <si>
    <t xml:space="preserve">zwrot świadzceń nienaleznie pobranych </t>
  </si>
  <si>
    <r>
      <t>3. Deficyt   budżetu gminy  w kwocie                                                  2 494 018</t>
    </r>
    <r>
      <rPr>
        <b/>
        <sz val="11"/>
        <color theme="1"/>
        <rFont val="Times New Roman"/>
        <family val="1"/>
        <charset val="238"/>
      </rPr>
      <t>,00 zł</t>
    </r>
  </si>
  <si>
    <t xml:space="preserve">    -wolnymi środkami z 2013r.                                           106 778,00 </t>
  </si>
  <si>
    <t xml:space="preserve">    -kredyt komercyjny długoterminowy na pokrycie deficytu                                       2 293 240,00 </t>
  </si>
  <si>
    <r>
      <t xml:space="preserve">4. Przychody budżetu gminy w kwocie                                            </t>
    </r>
    <r>
      <rPr>
        <b/>
        <sz val="11"/>
        <color theme="1"/>
        <rFont val="Times New Roman"/>
        <family val="1"/>
        <charset val="238"/>
      </rPr>
      <t xml:space="preserve"> 4 969 018,00 zł   </t>
    </r>
    <r>
      <rPr>
        <sz val="11"/>
        <color theme="1"/>
        <rFont val="Times New Roman"/>
        <family val="1"/>
        <charset val="238"/>
      </rPr>
      <t xml:space="preserve">                                          </t>
    </r>
  </si>
  <si>
    <t xml:space="preserve">   wolnymi środkami z 2013r.                                      106 778,00zł </t>
  </si>
  <si>
    <t xml:space="preserve">    -pożyczki z WFOŚiGW w Rzeszowie                                                  94 000,00zł </t>
  </si>
  <si>
    <t xml:space="preserve">    -pożyczką  z WFOŚiGW w Rzeszowie                                                  94 000,00zł </t>
  </si>
  <si>
    <t xml:space="preserve">    -kredytem  komercyjnym  długoterminowym na pokrycie deficytu                                       2 293 240,00 </t>
  </si>
  <si>
    <t xml:space="preserve">    kredytem długoterminowym komercyjnym   na spłate wczesniej zaciągnietych kredytów i pożyczek                                  2 475 000,00zł </t>
  </si>
  <si>
    <r>
      <t xml:space="preserve">5. Rozchody budżetu gminy w kwocie    / spłata rat kredytów i pożyczek/    </t>
    </r>
    <r>
      <rPr>
        <b/>
        <sz val="11"/>
        <color theme="1"/>
        <rFont val="Times New Roman"/>
        <family val="1"/>
        <charset val="238"/>
      </rPr>
      <t xml:space="preserve">2 475 000,00 zł   </t>
    </r>
    <r>
      <rPr>
        <sz val="11"/>
        <color theme="1"/>
        <rFont val="Times New Roman"/>
        <family val="1"/>
        <charset val="238"/>
      </rPr>
      <t xml:space="preserve">                                          </t>
    </r>
  </si>
  <si>
    <r>
      <t xml:space="preserve">       z tego : na spłate wcześniej zaciągnniętych pozyczek i kredytów                        </t>
    </r>
    <r>
      <rPr>
        <b/>
        <sz val="11"/>
        <color theme="1"/>
        <rFont val="Times New Roman"/>
        <family val="1"/>
        <charset val="238"/>
      </rPr>
      <t xml:space="preserve">  </t>
    </r>
    <r>
      <rPr>
        <sz val="11"/>
        <color theme="1"/>
        <rFont val="Times New Roman"/>
        <family val="1"/>
        <charset val="238"/>
      </rPr>
      <t>2 475 000,00zł</t>
    </r>
  </si>
  <si>
    <t>wybory do Europarlamentu</t>
  </si>
  <si>
    <t>y</t>
  </si>
  <si>
    <t xml:space="preserve">zwrot nienależnie pobranych świadczeń rodzinnych </t>
  </si>
  <si>
    <t>z</t>
  </si>
  <si>
    <t xml:space="preserve">prace społecznie użyteczne </t>
  </si>
  <si>
    <t xml:space="preserve">                                       na dzień 30 czerwiec  2014 rok</t>
  </si>
  <si>
    <t xml:space="preserve">          Budżet Gminy na 30 czerwiec   2014r. rok po wprowadzonych zmianach przez Radę Gminy </t>
  </si>
  <si>
    <t>bezpieczeństwo publiczne i ochrona przeciwpożarowa - dotacja na wyposażenie dla OSP</t>
  </si>
  <si>
    <t>remont dróg  w gminie -wydatki bieżące związane z realizacja ich statutowych zadań , w tym NPPDL</t>
  </si>
  <si>
    <t xml:space="preserve">zakup wyposażenia </t>
  </si>
  <si>
    <t>remonty i modernizacje  obiektów komunalnych , w tym  WDK Jagiełła ,</t>
  </si>
  <si>
    <t xml:space="preserve">zakup działek i urządzenia do pomiarów </t>
  </si>
  <si>
    <t xml:space="preserve">zakup samochodu  strażackiego średniego i 18 000 na zakup wyposażenia </t>
  </si>
  <si>
    <t>zakup kosiarki dla KZB</t>
  </si>
  <si>
    <r>
      <t>1. Dochody budżetu  gminy w kwocie                                                  32 896 894,00</t>
    </r>
    <r>
      <rPr>
        <b/>
        <sz val="11"/>
        <rFont val="Times New Roman"/>
        <family val="1"/>
        <charset val="238"/>
      </rPr>
      <t xml:space="preserve">zł </t>
    </r>
  </si>
  <si>
    <r>
      <t xml:space="preserve"> </t>
    </r>
    <r>
      <rPr>
        <sz val="11"/>
        <rFont val="Times New Roman"/>
        <family val="1"/>
        <charset val="238"/>
      </rPr>
      <t xml:space="preserve">  - dochody bieżące w kwocie                   25 406 682,00zł</t>
    </r>
  </si>
  <si>
    <r>
      <t xml:space="preserve">  </t>
    </r>
    <r>
      <rPr>
        <sz val="11"/>
        <rFont val="Times New Roman"/>
        <family val="1"/>
        <charset val="238"/>
      </rPr>
      <t xml:space="preserve"> - dochody majątkowe w kwocie              7 490 212,00 zł </t>
    </r>
  </si>
  <si>
    <r>
      <t>2. Wydatki budżetu gminy w kwocie                                                    35 390 912,00z</t>
    </r>
    <r>
      <rPr>
        <b/>
        <sz val="11"/>
        <rFont val="Times New Roman"/>
        <family val="1"/>
        <charset val="238"/>
      </rPr>
      <t>ł</t>
    </r>
  </si>
  <si>
    <t xml:space="preserve">    - wydatki bieżące w kwocie                   20 177 235,00 zł</t>
  </si>
  <si>
    <t xml:space="preserve">    - wydatki majątkowe w kwocie               15 213 677,00 zł</t>
  </si>
  <si>
    <r>
      <rPr>
        <sz val="11"/>
        <color theme="1"/>
        <rFont val="Times New Roman"/>
        <family val="1"/>
        <charset val="238"/>
      </rPr>
      <t>do planu</t>
    </r>
    <r>
      <rPr>
        <b/>
        <sz val="11"/>
        <color theme="1"/>
        <rFont val="Times New Roman"/>
        <family val="1"/>
        <charset val="238"/>
      </rPr>
      <t xml:space="preserve"> 32 896 894,00zł</t>
    </r>
  </si>
  <si>
    <t>projekt i modernizacja ujecia wody w Jagielle-dochody majątkowe</t>
  </si>
  <si>
    <t>dotacja celowa na usuwanie skutków klęsk żywiołowych  droga Ubieszyn Borki,Gniewczyna Łań.  -dochody bieżące</t>
  </si>
  <si>
    <t>dotacja z Narodowego Programu Przebudowy Dróg Lokalnych Ubieszyn -dochody bieżące</t>
  </si>
  <si>
    <t xml:space="preserve">dotacja na wniosek spływ kajakowy-dochody majątkowe </t>
  </si>
  <si>
    <t xml:space="preserve">pomoc finansowa w ramach RPO – poprawa  infrastruktury energetycznej-dochody majątkowe </t>
  </si>
  <si>
    <t xml:space="preserve">dofinansowanie budowy grzybka w Gniewczynie Łańcuckiej-dochody majątkowe </t>
  </si>
  <si>
    <t xml:space="preserve">Informatyka-projekt e-Administracja -dochody majatkowe </t>
  </si>
  <si>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 xml:space="preserve">odsetki od podatków od osób fizycznych , koszty upomnień </t>
    </r>
  </si>
  <si>
    <t xml:space="preserve">pomoc w ramach RPO Podniesienie jakosci i warunków kształcenia w ZS na terenie Gminy Tryńcza-dochody majątkowe </t>
  </si>
  <si>
    <t xml:space="preserve">różne wpływy </t>
  </si>
  <si>
    <t>pozostałe zadania w zakresie polityki społecznej -zakup samochodu dla niepełnosprawnych-dochody majątkowe</t>
  </si>
  <si>
    <r>
      <t xml:space="preserve">Edukacyjna opieka wychowawcza – </t>
    </r>
    <r>
      <rPr>
        <sz val="11"/>
        <color theme="1"/>
        <rFont val="Times New Roman"/>
        <family val="1"/>
        <charset val="238"/>
      </rPr>
      <t xml:space="preserve">świadczenia na rzecz osób fizycznych -dochody bieżące </t>
    </r>
  </si>
  <si>
    <t xml:space="preserve">pomoc finansowa w ramach RPO kanalizacja Gniewczyna -dochody majątkowe </t>
  </si>
  <si>
    <t>projekt Polska Słowacja "Tradycje i smaki Pogranicza"-dochody bieżące</t>
  </si>
  <si>
    <t xml:space="preserve">projekt "Place zabaw"-dochody majątkowe </t>
  </si>
  <si>
    <t xml:space="preserve">pomoc finansowa w ramach  PROW na budowę boisk wielofunkcyjnych  Głogowiec, Wólka Małkowa,Wólka Ogryzkowa -dochody majątkowe </t>
  </si>
  <si>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wpłaty gmin na rzecz izb rolniczych w wysokości 2% uzyskanych wpływów z podatku rolnego-wydatki bieżące</t>
    </r>
  </si>
  <si>
    <t>remont dróg poscaleniowych  FOGR -wydatki bieżące</t>
  </si>
  <si>
    <t xml:space="preserve">zwrot podatku akcyzowego-wydatki bieżące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</si>
  <si>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opłata leśna za lasy gminne-wydatki bieżące</t>
    </r>
  </si>
  <si>
    <t xml:space="preserve">objęcie akcji w funduszu Samorządowa Polska </t>
  </si>
  <si>
    <t xml:space="preserve">projekt i modernizacja ujecia wody w Jagielle-wydatki majątkowe </t>
  </si>
  <si>
    <t xml:space="preserve">zakup zanków -wydatki majątkowe </t>
  </si>
  <si>
    <t xml:space="preserve">modernizacje dróg  w gminie -wydatki inwestycyjne -w tym fundusz sołecki -wydatki majątkowe </t>
  </si>
  <si>
    <t>remont drogi  Ubieszyn -Borki  -wydatki bieżące</t>
  </si>
  <si>
    <t xml:space="preserve">realizacja wniosku spływ kajakowy -wydatki majątkowe </t>
  </si>
  <si>
    <t xml:space="preserve">projekt poprawa infrastruktury energetycznej roboty uzupełniające 350 000i grzybek                                                             Gniewczyna 140 000-wydatki majątkowe </t>
  </si>
  <si>
    <t xml:space="preserve">gospodarka odpadami </t>
  </si>
  <si>
    <t>-wydatki majątkowe wniosek place zabaw</t>
  </si>
  <si>
    <t xml:space="preserve">dotacja -asystent rodziny </t>
  </si>
  <si>
    <t xml:space="preserve">odsetki od środków na rachunkach bankowych </t>
  </si>
  <si>
    <t xml:space="preserve">asystent rodziny </t>
  </si>
  <si>
    <t>zasiłki i pomoc w naturze-zadania zlecone POKL</t>
  </si>
  <si>
    <t xml:space="preserve">rózne wpływy i opłaty </t>
  </si>
  <si>
    <r>
      <t xml:space="preserve">6. Dochody budżetowe zostały zrealizowane w kwocie  13 999 655,04 </t>
    </r>
    <r>
      <rPr>
        <b/>
        <sz val="11"/>
        <rFont val="Times New Roman"/>
        <family val="1"/>
        <charset val="238"/>
      </rPr>
      <t>zł</t>
    </r>
    <r>
      <rPr>
        <sz val="11"/>
        <rFont val="Times New Roman"/>
        <family val="1"/>
        <charset val="238"/>
      </rPr>
      <t xml:space="preserve"> co stanowi  42 ,56</t>
    </r>
    <r>
      <rPr>
        <b/>
        <sz val="11"/>
        <rFont val="Times New Roman"/>
        <family val="1"/>
        <charset val="238"/>
      </rPr>
      <t xml:space="preserve">% </t>
    </r>
    <r>
      <rPr>
        <sz val="11"/>
        <rFont val="Times New Roman"/>
        <family val="1"/>
        <charset val="238"/>
      </rPr>
      <t xml:space="preserve">      </t>
    </r>
  </si>
  <si>
    <r>
      <t xml:space="preserve">Ogółem wykonanie wydatków budżetowych na 30.06.2014r. wynosi  13 477 355,68 zł  co stanowi  38,08 % do planu  </t>
    </r>
    <r>
      <rPr>
        <b/>
        <sz val="11"/>
        <color theme="1"/>
        <rFont val="Times New Roman"/>
        <family val="1"/>
        <charset val="238"/>
      </rPr>
      <t xml:space="preserve"> 35 390 912,00zł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</si>
</sst>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mbria"/>
      <family val="1"/>
      <charset val="238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vertAlign val="superscript"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name val="Symbol"/>
      <family val="1"/>
      <charset val="2"/>
    </font>
    <font>
      <sz val="7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justify"/>
    </xf>
    <xf numFmtId="0" fontId="0" fillId="0" borderId="0" xfId="0" applyAlignment="1">
      <alignment wrapText="1"/>
    </xf>
    <xf numFmtId="0" fontId="7" fillId="0" borderId="0" xfId="0" applyFont="1" applyAlignment="1">
      <alignment horizontal="justify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/>
    </xf>
    <xf numFmtId="0" fontId="0" fillId="0" borderId="0" xfId="0" applyBorder="1"/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vertical="top"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4" fontId="6" fillId="0" borderId="0" xfId="0" applyNumberFormat="1" applyFont="1" applyBorder="1" applyAlignment="1">
      <alignment horizontal="center" wrapText="1"/>
    </xf>
    <xf numFmtId="4" fontId="6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wrapText="1"/>
    </xf>
    <xf numFmtId="0" fontId="10" fillId="0" borderId="0" xfId="0" applyFont="1" applyBorder="1" applyAlignment="1">
      <alignment horizontal="left" vertical="top" wrapText="1" indent="1"/>
    </xf>
    <xf numFmtId="0" fontId="12" fillId="0" borderId="0" xfId="0" applyFont="1" applyBorder="1" applyAlignment="1">
      <alignment vertical="top" wrapText="1"/>
    </xf>
    <xf numFmtId="0" fontId="6" fillId="0" borderId="0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Alignment="1">
      <alignment horizontal="justify"/>
    </xf>
    <xf numFmtId="0" fontId="7" fillId="0" borderId="1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4" fontId="5" fillId="0" borderId="7" xfId="0" applyNumberFormat="1" applyFont="1" applyBorder="1" applyAlignment="1">
      <alignment horizontal="right" vertical="top" wrapText="1"/>
    </xf>
    <xf numFmtId="4" fontId="6" fillId="0" borderId="7" xfId="0" applyNumberFormat="1" applyFont="1" applyBorder="1" applyAlignment="1">
      <alignment horizontal="right" wrapText="1"/>
    </xf>
    <xf numFmtId="0" fontId="10" fillId="0" borderId="7" xfId="0" applyFont="1" applyBorder="1" applyAlignment="1">
      <alignment horizontal="left" vertical="top" wrapText="1" indent="1"/>
    </xf>
    <xf numFmtId="4" fontId="6" fillId="0" borderId="14" xfId="0" applyNumberFormat="1" applyFont="1" applyBorder="1" applyAlignment="1">
      <alignment horizontal="right" vertical="top" wrapText="1"/>
    </xf>
    <xf numFmtId="9" fontId="6" fillId="0" borderId="7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 indent="1"/>
    </xf>
    <xf numFmtId="0" fontId="10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" fontId="0" fillId="0" borderId="7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5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0" fillId="0" borderId="7" xfId="0" applyBorder="1" applyAlignment="1">
      <alignment vertical="top"/>
    </xf>
    <xf numFmtId="4" fontId="5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right" vertical="center" wrapText="1"/>
    </xf>
    <xf numFmtId="0" fontId="15" fillId="0" borderId="0" xfId="0" applyFont="1"/>
    <xf numFmtId="4" fontId="6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7" xfId="0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wrapText="1"/>
    </xf>
    <xf numFmtId="4" fontId="6" fillId="0" borderId="15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top" wrapText="1"/>
    </xf>
    <xf numFmtId="4" fontId="17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16" fillId="0" borderId="7" xfId="0" applyFont="1" applyBorder="1"/>
    <xf numFmtId="0" fontId="18" fillId="0" borderId="7" xfId="0" applyFont="1" applyBorder="1"/>
    <xf numFmtId="4" fontId="18" fillId="0" borderId="7" xfId="0" applyNumberFormat="1" applyFont="1" applyBorder="1"/>
    <xf numFmtId="4" fontId="0" fillId="0" borderId="5" xfId="0" applyNumberForma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top" wrapText="1"/>
    </xf>
    <xf numFmtId="0" fontId="22" fillId="0" borderId="0" xfId="0" applyFont="1"/>
    <xf numFmtId="4" fontId="17" fillId="0" borderId="7" xfId="0" applyNumberFormat="1" applyFont="1" applyBorder="1" applyAlignment="1">
      <alignment horizontal="right" vertical="center" wrapText="1"/>
    </xf>
    <xf numFmtId="4" fontId="16" fillId="0" borderId="7" xfId="0" applyNumberFormat="1" applyFont="1" applyBorder="1" applyAlignment="1">
      <alignment wrapText="1"/>
    </xf>
    <xf numFmtId="0" fontId="23" fillId="0" borderId="0" xfId="0" applyFont="1"/>
    <xf numFmtId="4" fontId="0" fillId="0" borderId="7" xfId="0" applyNumberFormat="1" applyBorder="1" applyAlignment="1">
      <alignment horizontal="righ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top" wrapText="1"/>
    </xf>
    <xf numFmtId="0" fontId="10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23" fillId="0" borderId="3" xfId="0" applyNumberFormat="1" applyFont="1" applyBorder="1" applyAlignment="1">
      <alignment horizontal="right" vertical="center" wrapText="1"/>
    </xf>
    <xf numFmtId="4" fontId="23" fillId="0" borderId="7" xfId="0" applyNumberFormat="1" applyFont="1" applyBorder="1" applyAlignment="1">
      <alignment horizontal="right" wrapText="1"/>
    </xf>
    <xf numFmtId="4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7" xfId="0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top" wrapText="1"/>
    </xf>
    <xf numFmtId="4" fontId="0" fillId="0" borderId="7" xfId="0" applyNumberFormat="1" applyBorder="1" applyAlignment="1">
      <alignment horizontal="right" vertical="top" wrapText="1"/>
    </xf>
    <xf numFmtId="4" fontId="6" fillId="0" borderId="7" xfId="0" applyNumberFormat="1" applyFont="1" applyBorder="1" applyAlignment="1">
      <alignment horizontal="right" vertical="top" wrapText="1"/>
    </xf>
    <xf numFmtId="4" fontId="6" fillId="0" borderId="7" xfId="0" applyNumberFormat="1" applyFont="1" applyBorder="1" applyAlignment="1">
      <alignment horizontal="center" vertical="top" wrapText="1"/>
    </xf>
    <xf numFmtId="4" fontId="0" fillId="0" borderId="0" xfId="0" applyNumberFormat="1"/>
    <xf numFmtId="0" fontId="5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 indent="1"/>
    </xf>
    <xf numFmtId="0" fontId="24" fillId="0" borderId="7" xfId="0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15" fillId="0" borderId="7" xfId="0" applyFont="1" applyBorder="1" applyAlignment="1">
      <alignment vertical="top"/>
    </xf>
    <xf numFmtId="0" fontId="24" fillId="0" borderId="3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 inden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0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4" fontId="5" fillId="0" borderId="7" xfId="0" applyNumberFormat="1" applyFont="1" applyBorder="1" applyAlignment="1">
      <alignment horizontal="right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left" vertical="top" wrapText="1"/>
    </xf>
    <xf numFmtId="0" fontId="25" fillId="0" borderId="0" xfId="0" applyFont="1"/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top" wrapText="1"/>
    </xf>
    <xf numFmtId="4" fontId="15" fillId="0" borderId="3" xfId="0" applyNumberFormat="1" applyFont="1" applyBorder="1" applyAlignment="1">
      <alignment horizontal="right" vertical="center" wrapText="1"/>
    </xf>
    <xf numFmtId="4" fontId="15" fillId="0" borderId="7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4" fontId="6" fillId="0" borderId="14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right" vertical="top" wrapText="1"/>
    </xf>
    <xf numFmtId="4" fontId="0" fillId="0" borderId="7" xfId="0" applyNumberFormat="1" applyBorder="1" applyAlignment="1">
      <alignment horizontal="righ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top" wrapText="1"/>
    </xf>
    <xf numFmtId="4" fontId="6" fillId="0" borderId="12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vertical="top" wrapText="1"/>
    </xf>
    <xf numFmtId="0" fontId="2" fillId="0" borderId="0" xfId="0" applyFont="1" applyAlignment="1">
      <alignment horizontal="justify"/>
    </xf>
    <xf numFmtId="0" fontId="0" fillId="0" borderId="0" xfId="0" applyAlignment="1"/>
    <xf numFmtId="0" fontId="7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justify"/>
    </xf>
    <xf numFmtId="0" fontId="0" fillId="0" borderId="0" xfId="0" applyBorder="1" applyAlignment="1"/>
    <xf numFmtId="0" fontId="7" fillId="0" borderId="0" xfId="0" applyFont="1" applyBorder="1" applyAlignment="1">
      <alignment horizontal="justify"/>
    </xf>
    <xf numFmtId="0" fontId="6" fillId="0" borderId="0" xfId="0" applyFont="1" applyBorder="1" applyAlignment="1">
      <alignment horizontal="right"/>
    </xf>
    <xf numFmtId="0" fontId="6" fillId="0" borderId="11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right" vertical="top" wrapText="1"/>
    </xf>
    <xf numFmtId="4" fontId="17" fillId="0" borderId="12" xfId="0" applyNumberFormat="1" applyFont="1" applyBorder="1" applyAlignment="1">
      <alignment horizontal="right" vertical="top" wrapText="1"/>
    </xf>
    <xf numFmtId="0" fontId="6" fillId="0" borderId="14" xfId="0" applyFont="1" applyBorder="1" applyAlignment="1">
      <alignment vertical="top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justify" wrapText="1"/>
    </xf>
    <xf numFmtId="0" fontId="7" fillId="0" borderId="0" xfId="0" applyFont="1" applyAlignment="1">
      <alignment horizontal="justify"/>
    </xf>
    <xf numFmtId="0" fontId="4" fillId="0" borderId="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" fontId="5" fillId="0" borderId="17" xfId="0" applyNumberFormat="1" applyFont="1" applyFill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3"/>
  <sheetViews>
    <sheetView topLeftCell="A152" workbookViewId="0">
      <selection activeCell="G139" sqref="G139"/>
    </sheetView>
  </sheetViews>
  <sheetFormatPr defaultRowHeight="15" x14ac:dyDescent="0.25"/>
  <cols>
    <col min="1" max="1" width="4" customWidth="1"/>
    <col min="2" max="2" width="5.28515625" customWidth="1"/>
    <col min="3" max="3" width="0.140625" hidden="1" customWidth="1"/>
    <col min="4" max="4" width="25" customWidth="1"/>
    <col min="5" max="5" width="14" customWidth="1"/>
    <col min="6" max="6" width="14.42578125" customWidth="1"/>
    <col min="7" max="7" width="18" customWidth="1"/>
    <col min="8" max="19" width="9.140625" hidden="1" customWidth="1"/>
    <col min="20" max="20" width="17.42578125" customWidth="1"/>
    <col min="21" max="21" width="11.42578125" bestFit="1" customWidth="1"/>
  </cols>
  <sheetData>
    <row r="1" spans="1:16" ht="20.25" x14ac:dyDescent="0.3">
      <c r="A1" s="1"/>
    </row>
    <row r="2" spans="1:16" ht="16.5" customHeight="1" x14ac:dyDescent="0.3">
      <c r="A2" s="281" t="s">
        <v>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1:16" ht="20.25" x14ac:dyDescent="0.25">
      <c r="A3" s="288" t="s">
        <v>260</v>
      </c>
      <c r="B3" s="289"/>
      <c r="C3" s="289"/>
      <c r="D3" s="289"/>
      <c r="E3" s="289"/>
      <c r="F3" s="289"/>
      <c r="G3" s="289"/>
    </row>
    <row r="4" spans="1:16" ht="20.25" x14ac:dyDescent="0.3">
      <c r="A4" s="2"/>
    </row>
    <row r="5" spans="1:16" x14ac:dyDescent="0.25">
      <c r="A5" s="4" t="s">
        <v>261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4" t="s">
        <v>72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128" t="s">
        <v>269</v>
      </c>
    </row>
    <row r="8" spans="1:16" x14ac:dyDescent="0.25">
      <c r="A8" s="4" t="s">
        <v>1</v>
      </c>
    </row>
    <row r="9" spans="1:16" x14ac:dyDescent="0.25">
      <c r="A9" s="125" t="s">
        <v>270</v>
      </c>
    </row>
    <row r="10" spans="1:16" x14ac:dyDescent="0.25">
      <c r="A10" s="125" t="s">
        <v>271</v>
      </c>
    </row>
    <row r="11" spans="1:16" x14ac:dyDescent="0.25">
      <c r="A11" s="128" t="s">
        <v>272</v>
      </c>
    </row>
    <row r="12" spans="1:16" x14ac:dyDescent="0.25">
      <c r="A12" s="4" t="s">
        <v>1</v>
      </c>
    </row>
    <row r="13" spans="1:16" x14ac:dyDescent="0.25">
      <c r="A13" s="4" t="s">
        <v>273</v>
      </c>
    </row>
    <row r="14" spans="1:16" x14ac:dyDescent="0.25">
      <c r="A14" s="4" t="s">
        <v>274</v>
      </c>
    </row>
    <row r="15" spans="1:16" x14ac:dyDescent="0.25">
      <c r="A15" s="4" t="s">
        <v>244</v>
      </c>
    </row>
    <row r="16" spans="1:16" x14ac:dyDescent="0.25">
      <c r="A16" s="4" t="s">
        <v>205</v>
      </c>
    </row>
    <row r="17" spans="1:11" x14ac:dyDescent="0.25">
      <c r="A17" s="4" t="s">
        <v>245</v>
      </c>
    </row>
    <row r="18" spans="1:11" x14ac:dyDescent="0.25">
      <c r="A18" s="4" t="s">
        <v>246</v>
      </c>
    </row>
    <row r="19" spans="1:11" x14ac:dyDescent="0.25">
      <c r="A19" s="4" t="s">
        <v>249</v>
      </c>
    </row>
    <row r="20" spans="1:11" x14ac:dyDescent="0.25">
      <c r="A20" s="4" t="s">
        <v>247</v>
      </c>
    </row>
    <row r="21" spans="1:11" x14ac:dyDescent="0.25">
      <c r="A21" s="4" t="s">
        <v>2</v>
      </c>
    </row>
    <row r="22" spans="1:11" x14ac:dyDescent="0.25">
      <c r="A22" s="4" t="s">
        <v>248</v>
      </c>
    </row>
    <row r="23" spans="1:11" x14ac:dyDescent="0.25">
      <c r="A23" s="4" t="s">
        <v>250</v>
      </c>
    </row>
    <row r="24" spans="1:11" x14ac:dyDescent="0.25">
      <c r="A24" s="4" t="s">
        <v>251</v>
      </c>
    </row>
    <row r="25" spans="1:11" x14ac:dyDescent="0.25">
      <c r="A25" s="4" t="s">
        <v>252</v>
      </c>
    </row>
    <row r="26" spans="1:11" x14ac:dyDescent="0.25">
      <c r="A26" s="4" t="s">
        <v>253</v>
      </c>
    </row>
    <row r="27" spans="1:11" x14ac:dyDescent="0.25">
      <c r="A27" s="4" t="s">
        <v>254</v>
      </c>
    </row>
    <row r="28" spans="1:11" s="247" customFormat="1" ht="14.25" customHeight="1" x14ac:dyDescent="0.25">
      <c r="A28" s="128" t="s">
        <v>310</v>
      </c>
    </row>
    <row r="29" spans="1:11" x14ac:dyDescent="0.25">
      <c r="A29" s="5" t="s">
        <v>275</v>
      </c>
    </row>
    <row r="30" spans="1:11" x14ac:dyDescent="0.25">
      <c r="A30" s="3"/>
    </row>
    <row r="31" spans="1:11" x14ac:dyDescent="0.25">
      <c r="A31" s="3"/>
    </row>
    <row r="32" spans="1:11" ht="30.75" customHeight="1" x14ac:dyDescent="0.25">
      <c r="A32" s="283" t="s">
        <v>3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4"/>
    </row>
    <row r="33" spans="1:11" ht="15" customHeight="1" x14ac:dyDescent="0.25">
      <c r="A33" s="8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28.5" customHeight="1" x14ac:dyDescent="0.25">
      <c r="A34" s="80" t="s">
        <v>4</v>
      </c>
      <c r="B34" s="310" t="s">
        <v>5</v>
      </c>
      <c r="C34" s="310"/>
      <c r="D34" s="80" t="s">
        <v>6</v>
      </c>
      <c r="E34" s="80" t="s">
        <v>7</v>
      </c>
      <c r="F34" s="80" t="s">
        <v>8</v>
      </c>
      <c r="G34" s="81" t="s">
        <v>151</v>
      </c>
      <c r="H34" s="7"/>
      <c r="I34" s="7"/>
      <c r="J34" s="7"/>
      <c r="K34" s="7"/>
    </row>
    <row r="35" spans="1:11" ht="13.5" customHeight="1" x14ac:dyDescent="0.25">
      <c r="A35" s="56">
        <v>1</v>
      </c>
      <c r="B35" s="57">
        <v>2</v>
      </c>
      <c r="C35" s="57"/>
      <c r="D35" s="57">
        <v>3</v>
      </c>
      <c r="E35" s="57">
        <v>4</v>
      </c>
      <c r="F35" s="57">
        <v>5</v>
      </c>
      <c r="G35" s="57">
        <v>6</v>
      </c>
      <c r="H35" s="7"/>
      <c r="I35" s="7"/>
      <c r="J35" s="7"/>
      <c r="K35" s="7"/>
    </row>
    <row r="36" spans="1:11" ht="0.75" customHeight="1" x14ac:dyDescent="0.25">
      <c r="A36" s="42"/>
      <c r="B36" s="43"/>
      <c r="C36" s="43"/>
      <c r="D36" s="308"/>
      <c r="E36" s="58"/>
      <c r="F36" s="58"/>
      <c r="G36" s="62" t="e">
        <f t="shared" ref="G36:G39" si="0">F36/E36</f>
        <v>#DIV/0!</v>
      </c>
      <c r="H36" s="7"/>
      <c r="I36" s="7"/>
      <c r="J36" s="7"/>
      <c r="K36" s="7"/>
    </row>
    <row r="37" spans="1:11" ht="15" hidden="1" customHeight="1" x14ac:dyDescent="0.25">
      <c r="A37" s="42"/>
      <c r="B37" s="43"/>
      <c r="C37" s="43"/>
      <c r="D37" s="308"/>
      <c r="E37" s="58"/>
      <c r="F37" s="58"/>
      <c r="G37" s="62" t="e">
        <f t="shared" si="0"/>
        <v>#DIV/0!</v>
      </c>
      <c r="H37" s="7"/>
      <c r="I37" s="7"/>
      <c r="J37" s="7"/>
      <c r="K37" s="7"/>
    </row>
    <row r="38" spans="1:11" ht="0.75" customHeight="1" x14ac:dyDescent="0.25">
      <c r="A38" s="43"/>
      <c r="B38" s="43"/>
      <c r="C38" s="43"/>
      <c r="D38" s="309"/>
      <c r="E38" s="12"/>
      <c r="F38" s="12"/>
      <c r="G38" s="62" t="e">
        <f t="shared" si="0"/>
        <v>#DIV/0!</v>
      </c>
      <c r="H38" s="7"/>
      <c r="I38" s="7"/>
      <c r="J38" s="7"/>
      <c r="K38" s="7"/>
    </row>
    <row r="39" spans="1:11" ht="15" hidden="1" customHeight="1" x14ac:dyDescent="0.25">
      <c r="A39" s="43"/>
      <c r="B39" s="43"/>
      <c r="C39" s="43"/>
      <c r="D39" s="309"/>
      <c r="E39" s="12"/>
      <c r="F39" s="12"/>
      <c r="G39" s="62" t="e">
        <f t="shared" si="0"/>
        <v>#DIV/0!</v>
      </c>
      <c r="H39" s="7"/>
      <c r="I39" s="7"/>
      <c r="J39" s="7"/>
      <c r="K39" s="7"/>
    </row>
    <row r="40" spans="1:11" ht="15" customHeight="1" x14ac:dyDescent="0.25">
      <c r="A40" s="43">
        <v>1</v>
      </c>
      <c r="B40" s="269">
        <v>10</v>
      </c>
      <c r="C40" s="269"/>
      <c r="D40" s="65" t="s">
        <v>138</v>
      </c>
      <c r="E40" s="12">
        <f>E41+E42</f>
        <v>336334</v>
      </c>
      <c r="F40" s="12">
        <f>F41+F42</f>
        <v>86333.49</v>
      </c>
      <c r="G40" s="177">
        <f>(F40/E40)*100</f>
        <v>25.668974888057704</v>
      </c>
      <c r="H40" s="7"/>
      <c r="I40" s="7"/>
      <c r="J40" s="7"/>
      <c r="K40" s="7"/>
    </row>
    <row r="41" spans="1:11" ht="39.75" customHeight="1" x14ac:dyDescent="0.25">
      <c r="A41" s="146" t="s">
        <v>9</v>
      </c>
      <c r="B41" s="269"/>
      <c r="C41" s="269"/>
      <c r="D41" s="151" t="s">
        <v>152</v>
      </c>
      <c r="E41" s="145">
        <v>250000</v>
      </c>
      <c r="F41" s="145">
        <v>0</v>
      </c>
      <c r="G41" s="177">
        <f>(F41/E41)*100</f>
        <v>0</v>
      </c>
    </row>
    <row r="42" spans="1:11" ht="39.75" customHeight="1" x14ac:dyDescent="0.25">
      <c r="A42" s="231" t="s">
        <v>10</v>
      </c>
      <c r="B42" s="269"/>
      <c r="C42" s="269"/>
      <c r="D42" s="233" t="s">
        <v>233</v>
      </c>
      <c r="E42" s="230">
        <v>86334</v>
      </c>
      <c r="F42" s="230">
        <v>86333.49</v>
      </c>
      <c r="G42" s="177">
        <f>(F42/E42)*100</f>
        <v>99.999409270970887</v>
      </c>
    </row>
    <row r="43" spans="1:11" ht="15" customHeight="1" x14ac:dyDescent="0.25">
      <c r="A43" s="148">
        <v>2</v>
      </c>
      <c r="B43" s="269">
        <v>20</v>
      </c>
      <c r="C43" s="269"/>
      <c r="D43" s="150" t="s">
        <v>11</v>
      </c>
      <c r="E43" s="149">
        <f>E44</f>
        <v>1500</v>
      </c>
      <c r="F43" s="149">
        <f>F44</f>
        <v>1364.27</v>
      </c>
      <c r="G43" s="177">
        <f t="shared" ref="G43:G56" si="1">(F43/E43)*100</f>
        <v>90.951333333333324</v>
      </c>
      <c r="H43" s="147"/>
      <c r="I43" s="147"/>
      <c r="J43" s="147"/>
      <c r="K43" s="147"/>
    </row>
    <row r="44" spans="1:11" ht="37.5" customHeight="1" x14ac:dyDescent="0.25">
      <c r="A44" s="216" t="s">
        <v>9</v>
      </c>
      <c r="B44" s="269"/>
      <c r="C44" s="269"/>
      <c r="D44" s="218" t="s">
        <v>12</v>
      </c>
      <c r="E44" s="212">
        <v>1500</v>
      </c>
      <c r="F44" s="212">
        <v>1364.27</v>
      </c>
      <c r="G44" s="177">
        <f t="shared" ref="G44" si="2">(F44/E44)*100</f>
        <v>90.951333333333324</v>
      </c>
    </row>
    <row r="45" spans="1:11" ht="53.25" customHeight="1" x14ac:dyDescent="0.25">
      <c r="A45" s="214">
        <v>3</v>
      </c>
      <c r="B45" s="269">
        <v>400</v>
      </c>
      <c r="C45" s="269"/>
      <c r="D45" s="215" t="s">
        <v>213</v>
      </c>
      <c r="E45" s="213">
        <f>E46</f>
        <v>397000</v>
      </c>
      <c r="F45" s="213">
        <f>F46</f>
        <v>0</v>
      </c>
      <c r="G45" s="177">
        <f>(F45/E45)*100</f>
        <v>0</v>
      </c>
      <c r="H45" s="217"/>
      <c r="I45" s="217"/>
      <c r="J45" s="217"/>
      <c r="K45" s="217"/>
    </row>
    <row r="46" spans="1:11" ht="52.5" customHeight="1" x14ac:dyDescent="0.25">
      <c r="A46" s="216" t="s">
        <v>9</v>
      </c>
      <c r="B46" s="269"/>
      <c r="C46" s="269"/>
      <c r="D46" s="219" t="s">
        <v>276</v>
      </c>
      <c r="E46" s="212">
        <v>397000</v>
      </c>
      <c r="F46" s="212">
        <v>0</v>
      </c>
      <c r="G46" s="177">
        <f>(F46/E46)*100</f>
        <v>0</v>
      </c>
    </row>
    <row r="47" spans="1:11" s="74" customFormat="1" ht="17.25" customHeight="1" x14ac:dyDescent="0.25">
      <c r="A47" s="43">
        <v>4</v>
      </c>
      <c r="B47" s="269">
        <v>600</v>
      </c>
      <c r="C47" s="269"/>
      <c r="D47" s="65" t="s">
        <v>13</v>
      </c>
      <c r="E47" s="59">
        <f>E48+E49</f>
        <v>745151</v>
      </c>
      <c r="F47" s="59">
        <f>F48+F49</f>
        <v>0</v>
      </c>
      <c r="G47" s="177">
        <f t="shared" si="1"/>
        <v>0</v>
      </c>
    </row>
    <row r="48" spans="1:11" ht="72.75" customHeight="1" x14ac:dyDescent="0.25">
      <c r="A48" s="42" t="s">
        <v>9</v>
      </c>
      <c r="B48" s="280"/>
      <c r="C48" s="280"/>
      <c r="D48" s="130" t="s">
        <v>278</v>
      </c>
      <c r="E48" s="55">
        <v>645151</v>
      </c>
      <c r="F48" s="55">
        <v>0</v>
      </c>
      <c r="G48" s="177">
        <f t="shared" si="1"/>
        <v>0</v>
      </c>
    </row>
    <row r="49" spans="1:7" ht="87" customHeight="1" x14ac:dyDescent="0.25">
      <c r="A49" s="146" t="s">
        <v>10</v>
      </c>
      <c r="B49" s="280"/>
      <c r="C49" s="280"/>
      <c r="D49" s="151" t="s">
        <v>277</v>
      </c>
      <c r="E49" s="55">
        <v>100000</v>
      </c>
      <c r="F49" s="55">
        <v>0</v>
      </c>
      <c r="G49" s="177">
        <f t="shared" si="1"/>
        <v>0</v>
      </c>
    </row>
    <row r="50" spans="1:7" s="74" customFormat="1" ht="17.25" customHeight="1" x14ac:dyDescent="0.25">
      <c r="A50" s="238">
        <v>5</v>
      </c>
      <c r="B50" s="269">
        <v>630</v>
      </c>
      <c r="C50" s="269"/>
      <c r="D50" s="240" t="s">
        <v>237</v>
      </c>
      <c r="E50" s="59">
        <f>E51</f>
        <v>116643</v>
      </c>
      <c r="F50" s="59">
        <f>F51</f>
        <v>0</v>
      </c>
      <c r="G50" s="177">
        <f t="shared" ref="G50:G51" si="3">(F50/E50)*100</f>
        <v>0</v>
      </c>
    </row>
    <row r="51" spans="1:7" ht="60.75" customHeight="1" x14ac:dyDescent="0.25">
      <c r="A51" s="239" t="s">
        <v>9</v>
      </c>
      <c r="B51" s="280"/>
      <c r="C51" s="280"/>
      <c r="D51" s="241" t="s">
        <v>279</v>
      </c>
      <c r="E51" s="55">
        <v>116643</v>
      </c>
      <c r="F51" s="55">
        <v>0</v>
      </c>
      <c r="G51" s="177">
        <f t="shared" si="3"/>
        <v>0</v>
      </c>
    </row>
    <row r="52" spans="1:7" ht="33.75" customHeight="1" x14ac:dyDescent="0.25">
      <c r="A52" s="286">
        <v>6</v>
      </c>
      <c r="B52" s="269">
        <v>700</v>
      </c>
      <c r="C52" s="269"/>
      <c r="D52" s="82" t="s">
        <v>14</v>
      </c>
      <c r="E52" s="278">
        <f>E54+E55+E56+E57+E58+E59</f>
        <v>2168462</v>
      </c>
      <c r="F52" s="311">
        <f>F54+F55+F56+F57+F58+F59</f>
        <v>333044.59000000008</v>
      </c>
      <c r="G52" s="270">
        <f t="shared" si="1"/>
        <v>15.358562428117258</v>
      </c>
    </row>
    <row r="53" spans="1:7" x14ac:dyDescent="0.25">
      <c r="A53" s="286"/>
      <c r="B53" s="269"/>
      <c r="C53" s="305"/>
      <c r="D53" s="83" t="s">
        <v>15</v>
      </c>
      <c r="E53" s="279"/>
      <c r="F53" s="312"/>
      <c r="G53" s="271"/>
    </row>
    <row r="54" spans="1:7" ht="63.75" customHeight="1" x14ac:dyDescent="0.25">
      <c r="A54" s="42" t="s">
        <v>9</v>
      </c>
      <c r="B54" s="286"/>
      <c r="C54" s="286"/>
      <c r="D54" s="63" t="s">
        <v>16</v>
      </c>
      <c r="E54" s="55">
        <v>20000</v>
      </c>
      <c r="F54" s="55">
        <v>7828.39</v>
      </c>
      <c r="G54" s="177">
        <f t="shared" si="1"/>
        <v>39.141950000000001</v>
      </c>
    </row>
    <row r="55" spans="1:7" ht="64.5" customHeight="1" x14ac:dyDescent="0.25">
      <c r="A55" s="42" t="s">
        <v>10</v>
      </c>
      <c r="B55" s="269"/>
      <c r="C55" s="269"/>
      <c r="D55" s="60" t="s">
        <v>17</v>
      </c>
      <c r="E55" s="55">
        <v>550000</v>
      </c>
      <c r="F55" s="55">
        <v>318878.84000000003</v>
      </c>
      <c r="G55" s="177">
        <f t="shared" si="1"/>
        <v>57.977970909090914</v>
      </c>
    </row>
    <row r="56" spans="1:7" ht="53.25" customHeight="1" x14ac:dyDescent="0.25">
      <c r="A56" s="42" t="s">
        <v>18</v>
      </c>
      <c r="B56" s="269"/>
      <c r="C56" s="269"/>
      <c r="D56" s="60" t="s">
        <v>19</v>
      </c>
      <c r="E56" s="55">
        <v>100000</v>
      </c>
      <c r="F56" s="55">
        <v>6330.08</v>
      </c>
      <c r="G56" s="177">
        <f t="shared" si="1"/>
        <v>6.3300800000000006</v>
      </c>
    </row>
    <row r="57" spans="1:7" ht="55.5" customHeight="1" x14ac:dyDescent="0.25">
      <c r="A57" s="42" t="s">
        <v>20</v>
      </c>
      <c r="B57" s="269"/>
      <c r="C57" s="269"/>
      <c r="D57" s="60" t="s">
        <v>21</v>
      </c>
      <c r="E57" s="55">
        <v>1000</v>
      </c>
      <c r="F57" s="55">
        <v>7.28</v>
      </c>
      <c r="G57" s="177">
        <f t="shared" ref="G57:G62" si="4">F57/E57*100</f>
        <v>0.72799999999999998</v>
      </c>
    </row>
    <row r="58" spans="1:7" ht="87" customHeight="1" x14ac:dyDescent="0.25">
      <c r="A58" s="42" t="s">
        <v>22</v>
      </c>
      <c r="B58" s="269"/>
      <c r="C58" s="269"/>
      <c r="D58" s="195" t="s">
        <v>280</v>
      </c>
      <c r="E58" s="55">
        <v>1487462</v>
      </c>
      <c r="F58" s="55">
        <v>0</v>
      </c>
      <c r="G58" s="177">
        <f t="shared" si="4"/>
        <v>0</v>
      </c>
    </row>
    <row r="59" spans="1:7" ht="69" customHeight="1" x14ac:dyDescent="0.25">
      <c r="A59" s="261" t="s">
        <v>34</v>
      </c>
      <c r="B59" s="269"/>
      <c r="C59" s="269"/>
      <c r="D59" s="195" t="s">
        <v>281</v>
      </c>
      <c r="E59" s="55">
        <v>10000</v>
      </c>
      <c r="F59" s="55">
        <v>0</v>
      </c>
      <c r="G59" s="177">
        <f t="shared" si="4"/>
        <v>0</v>
      </c>
    </row>
    <row r="60" spans="1:7" ht="57" customHeight="1" x14ac:dyDescent="0.25">
      <c r="A60" s="43">
        <v>7</v>
      </c>
      <c r="B60" s="269">
        <v>720</v>
      </c>
      <c r="C60" s="269"/>
      <c r="D60" s="65" t="s">
        <v>282</v>
      </c>
      <c r="E60" s="59">
        <v>115957</v>
      </c>
      <c r="F60" s="59">
        <v>15850.21</v>
      </c>
      <c r="G60" s="177">
        <f t="shared" si="4"/>
        <v>13.669041110066663</v>
      </c>
    </row>
    <row r="61" spans="1:7" ht="29.25" x14ac:dyDescent="0.25">
      <c r="A61" s="44">
        <v>8</v>
      </c>
      <c r="B61" s="313">
        <v>750</v>
      </c>
      <c r="C61" s="313"/>
      <c r="D61" s="82" t="s">
        <v>23</v>
      </c>
      <c r="E61" s="61">
        <f>E62+E66+E67</f>
        <v>67000</v>
      </c>
      <c r="F61" s="61">
        <f>F62+F66+F67</f>
        <v>36267.43</v>
      </c>
      <c r="G61" s="177">
        <f t="shared" si="4"/>
        <v>54.130492537313437</v>
      </c>
    </row>
    <row r="62" spans="1:7" ht="120.75" customHeight="1" x14ac:dyDescent="0.25">
      <c r="A62" s="287" t="s">
        <v>9</v>
      </c>
      <c r="B62" s="269"/>
      <c r="C62" s="269"/>
      <c r="D62" s="274" t="s">
        <v>24</v>
      </c>
      <c r="E62" s="272">
        <v>800</v>
      </c>
      <c r="F62" s="272">
        <v>600</v>
      </c>
      <c r="G62" s="272">
        <f t="shared" si="4"/>
        <v>75</v>
      </c>
    </row>
    <row r="63" spans="1:7" ht="15" hidden="1" customHeight="1" x14ac:dyDescent="0.25">
      <c r="A63" s="287"/>
      <c r="B63" s="269"/>
      <c r="C63" s="269"/>
      <c r="D63" s="275"/>
      <c r="E63" s="273"/>
      <c r="F63" s="273"/>
      <c r="G63" s="273"/>
    </row>
    <row r="64" spans="1:7" ht="15" hidden="1" customHeight="1" x14ac:dyDescent="0.25">
      <c r="A64" s="287"/>
      <c r="B64" s="269"/>
      <c r="C64" s="269"/>
      <c r="D64" s="275"/>
      <c r="E64" s="273"/>
      <c r="F64" s="273"/>
      <c r="G64" s="273"/>
    </row>
    <row r="65" spans="1:7" ht="15" hidden="1" customHeight="1" x14ac:dyDescent="0.25">
      <c r="A65" s="287"/>
      <c r="B65" s="269"/>
      <c r="C65" s="269"/>
      <c r="D65" s="276"/>
      <c r="E65" s="273"/>
      <c r="F65" s="273"/>
      <c r="G65" s="273"/>
    </row>
    <row r="66" spans="1:7" ht="69" customHeight="1" x14ac:dyDescent="0.25">
      <c r="A66" s="42" t="s">
        <v>10</v>
      </c>
      <c r="B66" s="269"/>
      <c r="C66" s="269"/>
      <c r="D66" s="64" t="s">
        <v>25</v>
      </c>
      <c r="E66" s="55">
        <v>66200</v>
      </c>
      <c r="F66" s="55">
        <v>35645</v>
      </c>
      <c r="G66" s="174">
        <f>F66/E66*100</f>
        <v>53.844410876132933</v>
      </c>
    </row>
    <row r="67" spans="1:7" ht="69" customHeight="1" x14ac:dyDescent="0.25">
      <c r="A67" s="208" t="s">
        <v>18</v>
      </c>
      <c r="B67" s="269"/>
      <c r="C67" s="269"/>
      <c r="D67" s="206" t="s">
        <v>210</v>
      </c>
      <c r="E67" s="55">
        <v>0</v>
      </c>
      <c r="F67" s="55">
        <v>22.43</v>
      </c>
      <c r="G67" s="207" t="e">
        <f>F67/E67*100</f>
        <v>#DIV/0!</v>
      </c>
    </row>
    <row r="68" spans="1:7" ht="45" customHeight="1" x14ac:dyDescent="0.25">
      <c r="A68" s="43">
        <v>9</v>
      </c>
      <c r="B68" s="269">
        <v>751</v>
      </c>
      <c r="C68" s="269"/>
      <c r="D68" s="65" t="s">
        <v>26</v>
      </c>
      <c r="E68" s="73">
        <f>E69+E70</f>
        <v>18523</v>
      </c>
      <c r="F68" s="73">
        <f>F69+F70</f>
        <v>17779.98</v>
      </c>
      <c r="G68" s="181">
        <f>F68/E68*100</f>
        <v>95.988662743616032</v>
      </c>
    </row>
    <row r="69" spans="1:7" ht="44.25" customHeight="1" x14ac:dyDescent="0.25">
      <c r="A69" s="231" t="s">
        <v>9</v>
      </c>
      <c r="B69" s="269"/>
      <c r="C69" s="269"/>
      <c r="D69" s="232" t="s">
        <v>27</v>
      </c>
      <c r="E69" s="230">
        <v>1486</v>
      </c>
      <c r="F69" s="230">
        <v>742.98</v>
      </c>
      <c r="G69" s="230"/>
    </row>
    <row r="70" spans="1:7" ht="59.25" customHeight="1" x14ac:dyDescent="0.25">
      <c r="A70" s="42" t="s">
        <v>10</v>
      </c>
      <c r="B70" s="269"/>
      <c r="C70" s="269"/>
      <c r="D70" s="233" t="s">
        <v>234</v>
      </c>
      <c r="E70" s="58">
        <v>17037</v>
      </c>
      <c r="F70" s="58">
        <v>17037</v>
      </c>
      <c r="G70" s="181"/>
    </row>
    <row r="71" spans="1:7" ht="65.25" customHeight="1" x14ac:dyDescent="0.25">
      <c r="A71" s="258">
        <v>10</v>
      </c>
      <c r="B71" s="269">
        <v>754</v>
      </c>
      <c r="C71" s="269"/>
      <c r="D71" s="256" t="s">
        <v>262</v>
      </c>
      <c r="E71" s="259">
        <v>15000</v>
      </c>
      <c r="F71" s="259">
        <v>0</v>
      </c>
      <c r="G71" s="257">
        <f>F71/E71*100</f>
        <v>0</v>
      </c>
    </row>
    <row r="72" spans="1:7" s="74" customFormat="1" ht="118.5" customHeight="1" x14ac:dyDescent="0.25">
      <c r="A72" s="286">
        <v>11</v>
      </c>
      <c r="B72" s="269">
        <v>756</v>
      </c>
      <c r="C72" s="269"/>
      <c r="D72" s="308" t="s">
        <v>28</v>
      </c>
      <c r="E72" s="277">
        <f>E76+E77+E78+E79+E80+E81+E82+E83+E84+E85+E86+E87+E88+E89+E90+E91+E92+E93+E94+E95</f>
        <v>10451810</v>
      </c>
      <c r="F72" s="126">
        <f>F76+F77+F78+F79+F80+F81+F82+F83+F84+F85+F86+F87+F88+F89+F90+F91+F92+F93+F94+F95</f>
        <v>4816361.17</v>
      </c>
      <c r="G72" s="277">
        <f>F72/E72*100</f>
        <v>46.081598976636585</v>
      </c>
    </row>
    <row r="73" spans="1:7" hidden="1" x14ac:dyDescent="0.25">
      <c r="A73" s="286"/>
      <c r="B73" s="269"/>
      <c r="C73" s="269"/>
      <c r="D73" s="308"/>
      <c r="E73" s="277"/>
      <c r="F73" s="73"/>
      <c r="G73" s="277"/>
    </row>
    <row r="74" spans="1:7" hidden="1" x14ac:dyDescent="0.25">
      <c r="A74" s="286"/>
      <c r="B74" s="269"/>
      <c r="C74" s="269"/>
      <c r="D74" s="308"/>
      <c r="E74" s="277"/>
      <c r="F74" s="73"/>
      <c r="G74" s="277"/>
    </row>
    <row r="75" spans="1:7" hidden="1" x14ac:dyDescent="0.25">
      <c r="A75" s="286"/>
      <c r="B75" s="269"/>
      <c r="C75" s="269"/>
      <c r="D75" s="308"/>
      <c r="E75" s="277"/>
      <c r="F75" s="73"/>
      <c r="G75" s="277"/>
    </row>
    <row r="76" spans="1:7" ht="17.25" customHeight="1" x14ac:dyDescent="0.25">
      <c r="A76" s="42" t="s">
        <v>9</v>
      </c>
      <c r="B76" s="269"/>
      <c r="C76" s="269"/>
      <c r="D76" s="64" t="s">
        <v>29</v>
      </c>
      <c r="E76" s="55">
        <v>2000</v>
      </c>
      <c r="F76" s="55">
        <v>976.5</v>
      </c>
      <c r="G76" s="55">
        <f>F76/E76*100</f>
        <v>48.825000000000003</v>
      </c>
    </row>
    <row r="77" spans="1:7" ht="33" customHeight="1" x14ac:dyDescent="0.25">
      <c r="A77" s="42" t="s">
        <v>10</v>
      </c>
      <c r="B77" s="269"/>
      <c r="C77" s="269"/>
      <c r="D77" s="64" t="s">
        <v>30</v>
      </c>
      <c r="E77" s="55">
        <v>3850000</v>
      </c>
      <c r="F77" s="55">
        <v>1994286</v>
      </c>
      <c r="G77" s="55">
        <f t="shared" ref="G77:G100" si="5">F77/E77*100</f>
        <v>51.79963636363636</v>
      </c>
    </row>
    <row r="78" spans="1:7" ht="31.5" customHeight="1" x14ac:dyDescent="0.25">
      <c r="A78" s="42" t="s">
        <v>18</v>
      </c>
      <c r="B78" s="269"/>
      <c r="C78" s="269"/>
      <c r="D78" s="64" t="s">
        <v>31</v>
      </c>
      <c r="E78" s="55">
        <v>24400</v>
      </c>
      <c r="F78" s="55">
        <v>13310</v>
      </c>
      <c r="G78" s="55">
        <f t="shared" si="5"/>
        <v>54.549180327868854</v>
      </c>
    </row>
    <row r="79" spans="1:7" ht="29.25" customHeight="1" x14ac:dyDescent="0.25">
      <c r="A79" s="42" t="s">
        <v>20</v>
      </c>
      <c r="B79" s="269"/>
      <c r="C79" s="269"/>
      <c r="D79" s="64" t="s">
        <v>32</v>
      </c>
      <c r="E79" s="55">
        <v>13400</v>
      </c>
      <c r="F79" s="55">
        <v>7032</v>
      </c>
      <c r="G79" s="55">
        <f t="shared" si="5"/>
        <v>52.477611940298509</v>
      </c>
    </row>
    <row r="80" spans="1:7" ht="46.5" customHeight="1" x14ac:dyDescent="0.25">
      <c r="A80" s="42" t="s">
        <v>22</v>
      </c>
      <c r="B80" s="269"/>
      <c r="C80" s="269"/>
      <c r="D80" s="64" t="s">
        <v>33</v>
      </c>
      <c r="E80" s="55">
        <v>20000</v>
      </c>
      <c r="F80" s="55">
        <v>17361</v>
      </c>
      <c r="G80" s="55">
        <f t="shared" si="5"/>
        <v>86.804999999999993</v>
      </c>
    </row>
    <row r="81" spans="1:7" ht="33" customHeight="1" x14ac:dyDescent="0.25">
      <c r="A81" s="42" t="s">
        <v>34</v>
      </c>
      <c r="B81" s="269"/>
      <c r="C81" s="269"/>
      <c r="D81" s="64" t="s">
        <v>36</v>
      </c>
      <c r="E81" s="55">
        <v>7000</v>
      </c>
      <c r="F81" s="55">
        <v>1008</v>
      </c>
      <c r="G81" s="55">
        <f t="shared" si="5"/>
        <v>14.399999999999999</v>
      </c>
    </row>
    <row r="82" spans="1:7" ht="32.25" customHeight="1" x14ac:dyDescent="0.25">
      <c r="A82" s="42" t="s">
        <v>35</v>
      </c>
      <c r="B82" s="269"/>
      <c r="C82" s="269"/>
      <c r="D82" s="64" t="s">
        <v>38</v>
      </c>
      <c r="E82" s="55">
        <v>400000</v>
      </c>
      <c r="F82" s="55">
        <v>180108.04</v>
      </c>
      <c r="G82" s="55">
        <f t="shared" si="5"/>
        <v>45.027010000000004</v>
      </c>
    </row>
    <row r="83" spans="1:7" ht="30.75" customHeight="1" x14ac:dyDescent="0.25">
      <c r="A83" s="42" t="s">
        <v>37</v>
      </c>
      <c r="B83" s="269"/>
      <c r="C83" s="269"/>
      <c r="D83" s="64" t="s">
        <v>40</v>
      </c>
      <c r="E83" s="55">
        <v>530000</v>
      </c>
      <c r="F83" s="55">
        <v>338211.44</v>
      </c>
      <c r="G83" s="55">
        <f t="shared" si="5"/>
        <v>63.81347924528302</v>
      </c>
    </row>
    <row r="84" spans="1:7" ht="33.75" customHeight="1" x14ac:dyDescent="0.25">
      <c r="A84" s="42" t="s">
        <v>39</v>
      </c>
      <c r="B84" s="269"/>
      <c r="C84" s="269"/>
      <c r="D84" s="64" t="s">
        <v>42</v>
      </c>
      <c r="E84" s="55">
        <v>6900</v>
      </c>
      <c r="F84" s="55">
        <v>6051.28</v>
      </c>
      <c r="G84" s="55">
        <f t="shared" si="5"/>
        <v>87.699710144927536</v>
      </c>
    </row>
    <row r="85" spans="1:7" ht="45" customHeight="1" x14ac:dyDescent="0.25">
      <c r="A85" s="42" t="s">
        <v>41</v>
      </c>
      <c r="B85" s="269"/>
      <c r="C85" s="269"/>
      <c r="D85" s="64" t="s">
        <v>44</v>
      </c>
      <c r="E85" s="55">
        <v>220000</v>
      </c>
      <c r="F85" s="55">
        <v>104696.19</v>
      </c>
      <c r="G85" s="55">
        <f t="shared" si="5"/>
        <v>47.589177272727277</v>
      </c>
    </row>
    <row r="86" spans="1:7" ht="29.25" customHeight="1" x14ac:dyDescent="0.25">
      <c r="A86" s="42" t="s">
        <v>43</v>
      </c>
      <c r="B86" s="269"/>
      <c r="C86" s="269"/>
      <c r="D86" s="64" t="s">
        <v>46</v>
      </c>
      <c r="E86" s="55">
        <v>10000</v>
      </c>
      <c r="F86" s="55">
        <v>2400</v>
      </c>
      <c r="G86" s="55">
        <f t="shared" si="5"/>
        <v>24</v>
      </c>
    </row>
    <row r="87" spans="1:7" ht="45" customHeight="1" x14ac:dyDescent="0.25">
      <c r="A87" s="42" t="s">
        <v>45</v>
      </c>
      <c r="B87" s="269"/>
      <c r="C87" s="269"/>
      <c r="D87" s="64" t="s">
        <v>48</v>
      </c>
      <c r="E87" s="55">
        <v>150000</v>
      </c>
      <c r="F87" s="55">
        <v>31134</v>
      </c>
      <c r="G87" s="55">
        <f t="shared" si="5"/>
        <v>20.756</v>
      </c>
    </row>
    <row r="88" spans="1:7" ht="44.25" customHeight="1" x14ac:dyDescent="0.25">
      <c r="A88" s="42" t="s">
        <v>47</v>
      </c>
      <c r="B88" s="269"/>
      <c r="C88" s="269"/>
      <c r="D88" s="263" t="s">
        <v>283</v>
      </c>
      <c r="E88" s="58">
        <v>10000</v>
      </c>
      <c r="F88" s="58">
        <v>6279.9</v>
      </c>
      <c r="G88" s="55">
        <f t="shared" si="5"/>
        <v>62.798999999999992</v>
      </c>
    </row>
    <row r="89" spans="1:7" ht="15.75" customHeight="1" x14ac:dyDescent="0.25">
      <c r="A89" s="42" t="s">
        <v>49</v>
      </c>
      <c r="B89" s="269"/>
      <c r="C89" s="269"/>
      <c r="D89" s="64" t="s">
        <v>51</v>
      </c>
      <c r="E89" s="58">
        <v>100000</v>
      </c>
      <c r="F89" s="58">
        <v>8842</v>
      </c>
      <c r="G89" s="55">
        <f t="shared" si="5"/>
        <v>8.8420000000000005</v>
      </c>
    </row>
    <row r="90" spans="1:7" ht="18" customHeight="1" x14ac:dyDescent="0.25">
      <c r="A90" s="42" t="s">
        <v>50</v>
      </c>
      <c r="B90" s="269"/>
      <c r="C90" s="269"/>
      <c r="D90" s="64" t="s">
        <v>53</v>
      </c>
      <c r="E90" s="58">
        <v>2000000</v>
      </c>
      <c r="F90" s="58">
        <v>664031.74</v>
      </c>
      <c r="G90" s="55">
        <f t="shared" si="5"/>
        <v>33.201586999999996</v>
      </c>
    </row>
    <row r="91" spans="1:7" ht="53.25" customHeight="1" x14ac:dyDescent="0.25">
      <c r="A91" s="42" t="s">
        <v>52</v>
      </c>
      <c r="B91" s="269"/>
      <c r="C91" s="269"/>
      <c r="D91" s="64" t="s">
        <v>55</v>
      </c>
      <c r="E91" s="58">
        <v>110000</v>
      </c>
      <c r="F91" s="58">
        <v>75956.429999999993</v>
      </c>
      <c r="G91" s="55">
        <f t="shared" si="5"/>
        <v>69.051299999999998</v>
      </c>
    </row>
    <row r="92" spans="1:7" ht="44.25" customHeight="1" x14ac:dyDescent="0.25">
      <c r="A92" s="42" t="s">
        <v>54</v>
      </c>
      <c r="B92" s="269"/>
      <c r="C92" s="269"/>
      <c r="D92" s="64" t="s">
        <v>57</v>
      </c>
      <c r="E92" s="58">
        <v>2509150</v>
      </c>
      <c r="F92" s="58">
        <v>1111432</v>
      </c>
      <c r="G92" s="55">
        <f t="shared" si="5"/>
        <v>44.295159715441486</v>
      </c>
    </row>
    <row r="93" spans="1:7" ht="46.5" customHeight="1" x14ac:dyDescent="0.25">
      <c r="A93" s="42" t="s">
        <v>56</v>
      </c>
      <c r="B93" s="269"/>
      <c r="C93" s="269"/>
      <c r="D93" s="64" t="s">
        <v>58</v>
      </c>
      <c r="E93" s="58">
        <v>52400</v>
      </c>
      <c r="F93" s="58">
        <v>30438.95</v>
      </c>
      <c r="G93" s="55">
        <f t="shared" si="5"/>
        <v>58.08959923664122</v>
      </c>
    </row>
    <row r="94" spans="1:7" ht="45" customHeight="1" x14ac:dyDescent="0.25">
      <c r="A94" s="183" t="s">
        <v>147</v>
      </c>
      <c r="B94" s="269"/>
      <c r="C94" s="269"/>
      <c r="D94" s="196" t="s">
        <v>153</v>
      </c>
      <c r="E94" s="55">
        <v>436560</v>
      </c>
      <c r="F94" s="55">
        <v>221934.5</v>
      </c>
      <c r="G94" s="55">
        <f t="shared" ref="G94" si="6">F94/E94*100</f>
        <v>50.837112882536196</v>
      </c>
    </row>
    <row r="95" spans="1:7" ht="53.25" customHeight="1" x14ac:dyDescent="0.25">
      <c r="A95" s="227" t="s">
        <v>209</v>
      </c>
      <c r="B95" s="269"/>
      <c r="C95" s="269"/>
      <c r="D95" s="196" t="s">
        <v>230</v>
      </c>
      <c r="E95" s="55">
        <v>0</v>
      </c>
      <c r="F95" s="55">
        <v>871.2</v>
      </c>
      <c r="G95" s="55" t="e">
        <f t="shared" ref="G95" si="7">F95/E95*100</f>
        <v>#DIV/0!</v>
      </c>
    </row>
    <row r="96" spans="1:7" s="78" customFormat="1" ht="35.25" customHeight="1" x14ac:dyDescent="0.25">
      <c r="A96" s="76">
        <v>12</v>
      </c>
      <c r="B96" s="285">
        <v>758</v>
      </c>
      <c r="C96" s="285"/>
      <c r="D96" s="77" t="s">
        <v>129</v>
      </c>
      <c r="E96" s="73">
        <f>E97+E98+E99+E100+E101</f>
        <v>8731482</v>
      </c>
      <c r="F96" s="126">
        <f>F97+F98+F99+F100+F101</f>
        <v>5239789.6100000003</v>
      </c>
      <c r="G96" s="55">
        <f t="shared" si="5"/>
        <v>60.010312224202032</v>
      </c>
    </row>
    <row r="97" spans="1:7" ht="17.25" customHeight="1" x14ac:dyDescent="0.25">
      <c r="A97" s="42" t="s">
        <v>9</v>
      </c>
      <c r="B97" s="269"/>
      <c r="C97" s="269"/>
      <c r="D97" s="64" t="s">
        <v>59</v>
      </c>
      <c r="E97" s="55">
        <v>7495991</v>
      </c>
      <c r="F97" s="55">
        <v>4612920</v>
      </c>
      <c r="G97" s="55">
        <f t="shared" si="5"/>
        <v>61.538494376527396</v>
      </c>
    </row>
    <row r="98" spans="1:7" ht="32.25" customHeight="1" x14ac:dyDescent="0.25">
      <c r="A98" s="42" t="s">
        <v>10</v>
      </c>
      <c r="B98" s="269"/>
      <c r="C98" s="269"/>
      <c r="D98" s="64" t="s">
        <v>60</v>
      </c>
      <c r="E98" s="55">
        <v>977930</v>
      </c>
      <c r="F98" s="55">
        <v>488964</v>
      </c>
      <c r="G98" s="55">
        <f t="shared" si="5"/>
        <v>49.99989774319225</v>
      </c>
    </row>
    <row r="99" spans="1:7" ht="31.5" customHeight="1" x14ac:dyDescent="0.25">
      <c r="A99" s="42" t="s">
        <v>18</v>
      </c>
      <c r="B99" s="269"/>
      <c r="C99" s="269"/>
      <c r="D99" s="64" t="s">
        <v>61</v>
      </c>
      <c r="E99" s="55">
        <v>245561</v>
      </c>
      <c r="F99" s="55">
        <v>122778</v>
      </c>
      <c r="G99" s="55">
        <f t="shared" si="5"/>
        <v>49.998981923025241</v>
      </c>
    </row>
    <row r="100" spans="1:7" ht="29.25" customHeight="1" x14ac:dyDescent="0.25">
      <c r="A100" s="42" t="s">
        <v>20</v>
      </c>
      <c r="B100" s="269"/>
      <c r="C100" s="269"/>
      <c r="D100" s="64" t="s">
        <v>62</v>
      </c>
      <c r="E100" s="55">
        <v>2000</v>
      </c>
      <c r="F100" s="55">
        <v>2311.0300000000002</v>
      </c>
      <c r="G100" s="55">
        <f t="shared" si="5"/>
        <v>115.5515</v>
      </c>
    </row>
    <row r="101" spans="1:7" ht="29.25" customHeight="1" x14ac:dyDescent="0.25">
      <c r="A101" s="187" t="s">
        <v>22</v>
      </c>
      <c r="B101" s="269"/>
      <c r="C101" s="269"/>
      <c r="D101" s="197" t="s">
        <v>154</v>
      </c>
      <c r="E101" s="55">
        <v>10000</v>
      </c>
      <c r="F101" s="55">
        <v>12816.58</v>
      </c>
      <c r="G101" s="55">
        <f t="shared" ref="G101" si="8">F101/E101*100</f>
        <v>128.16579999999999</v>
      </c>
    </row>
    <row r="102" spans="1:7" ht="15.75" hidden="1" customHeight="1" thickBot="1" x14ac:dyDescent="0.3">
      <c r="A102" s="287"/>
      <c r="B102" s="69"/>
      <c r="C102" s="69"/>
      <c r="D102" s="308"/>
      <c r="E102" s="273"/>
      <c r="F102" s="273"/>
      <c r="G102" s="273"/>
    </row>
    <row r="103" spans="1:7" ht="15.75" hidden="1" customHeight="1" thickBot="1" x14ac:dyDescent="0.25">
      <c r="A103" s="287"/>
      <c r="B103" s="69"/>
      <c r="C103" s="69"/>
      <c r="D103" s="308"/>
      <c r="E103" s="273"/>
      <c r="F103" s="273"/>
      <c r="G103" s="273"/>
    </row>
    <row r="104" spans="1:7" ht="15.75" hidden="1" customHeight="1" thickBot="1" x14ac:dyDescent="0.3">
      <c r="A104" s="287"/>
      <c r="B104" s="69"/>
      <c r="C104" s="69"/>
      <c r="D104" s="308"/>
      <c r="E104" s="273"/>
      <c r="F104" s="273"/>
      <c r="G104" s="273"/>
    </row>
    <row r="105" spans="1:7" s="74" customFormat="1" ht="72.75" customHeight="1" x14ac:dyDescent="0.25">
      <c r="A105" s="286">
        <v>13</v>
      </c>
      <c r="B105" s="198">
        <v>801</v>
      </c>
      <c r="C105" s="198"/>
      <c r="D105" s="308" t="s">
        <v>155</v>
      </c>
      <c r="E105" s="186">
        <f>E111+E112+E115+E117+E116</f>
        <v>1333160</v>
      </c>
      <c r="F105" s="186">
        <f>F111+F112+F115+F117+F116</f>
        <v>189448.61000000002</v>
      </c>
      <c r="G105" s="186">
        <f>F105/E105*100</f>
        <v>14.210493114104835</v>
      </c>
    </row>
    <row r="106" spans="1:7" ht="15.75" hidden="1" customHeight="1" thickBot="1" x14ac:dyDescent="0.3">
      <c r="A106" s="286"/>
      <c r="B106" s="70"/>
      <c r="C106" s="70"/>
      <c r="D106" s="308"/>
      <c r="E106" s="58"/>
      <c r="F106" s="58"/>
      <c r="G106" s="174"/>
    </row>
    <row r="107" spans="1:7" ht="10.5" hidden="1" customHeight="1" x14ac:dyDescent="0.25">
      <c r="A107" s="287"/>
      <c r="B107" s="269"/>
      <c r="C107" s="269"/>
      <c r="D107" s="308"/>
      <c r="E107" s="129"/>
      <c r="F107" s="129"/>
      <c r="G107" s="175"/>
    </row>
    <row r="108" spans="1:7" hidden="1" x14ac:dyDescent="0.25">
      <c r="A108" s="287"/>
      <c r="B108" s="269"/>
      <c r="C108" s="269"/>
      <c r="D108" s="308"/>
      <c r="E108" s="12"/>
      <c r="F108" s="66"/>
      <c r="G108" s="66"/>
    </row>
    <row r="109" spans="1:7" hidden="1" x14ac:dyDescent="0.25">
      <c r="A109" s="287"/>
      <c r="B109" s="269"/>
      <c r="C109" s="269"/>
      <c r="D109" s="308"/>
      <c r="E109" s="12"/>
      <c r="F109" s="66"/>
      <c r="G109" s="66"/>
    </row>
    <row r="110" spans="1:7" hidden="1" x14ac:dyDescent="0.25">
      <c r="A110" s="287"/>
      <c r="B110" s="269"/>
      <c r="C110" s="269"/>
      <c r="D110" s="308"/>
      <c r="E110" s="68"/>
      <c r="F110" s="66"/>
      <c r="G110" s="66"/>
    </row>
    <row r="111" spans="1:7" ht="31.5" customHeight="1" x14ac:dyDescent="0.25">
      <c r="A111" s="42" t="s">
        <v>9</v>
      </c>
      <c r="B111" s="269"/>
      <c r="C111" s="269"/>
      <c r="D111" s="64" t="s">
        <v>63</v>
      </c>
      <c r="E111" s="55">
        <v>6700</v>
      </c>
      <c r="F111" s="55">
        <v>5840</v>
      </c>
      <c r="G111" s="55">
        <f>F111/E111*100</f>
        <v>87.164179104477611</v>
      </c>
    </row>
    <row r="112" spans="1:7" ht="63" customHeight="1" x14ac:dyDescent="0.25">
      <c r="A112" s="42" t="s">
        <v>10</v>
      </c>
      <c r="B112" s="269"/>
      <c r="C112" s="269"/>
      <c r="D112" s="188" t="s">
        <v>156</v>
      </c>
      <c r="E112" s="55">
        <v>40000</v>
      </c>
      <c r="F112" s="55">
        <v>17818.189999999999</v>
      </c>
      <c r="G112" s="55">
        <f>F112/E112*100</f>
        <v>44.545474999999996</v>
      </c>
    </row>
    <row r="113" spans="1:7" ht="30" hidden="1" x14ac:dyDescent="0.25">
      <c r="A113" s="286">
        <v>11</v>
      </c>
      <c r="B113" s="269">
        <v>852</v>
      </c>
      <c r="C113" s="269"/>
      <c r="D113" s="65" t="s">
        <v>64</v>
      </c>
      <c r="E113" s="278"/>
      <c r="F113" s="278"/>
      <c r="G113" s="278"/>
    </row>
    <row r="114" spans="1:7" hidden="1" x14ac:dyDescent="0.25">
      <c r="A114" s="286"/>
      <c r="B114" s="269"/>
      <c r="C114" s="269"/>
      <c r="D114" s="72" t="s">
        <v>65</v>
      </c>
      <c r="E114" s="278"/>
      <c r="F114" s="278"/>
      <c r="G114" s="278"/>
    </row>
    <row r="115" spans="1:7" ht="63" customHeight="1" x14ac:dyDescent="0.25">
      <c r="A115" s="210" t="s">
        <v>18</v>
      </c>
      <c r="B115" s="269"/>
      <c r="C115" s="269"/>
      <c r="D115" s="209" t="s">
        <v>211</v>
      </c>
      <c r="E115" s="55">
        <v>292329</v>
      </c>
      <c r="F115" s="55">
        <v>146166</v>
      </c>
      <c r="G115" s="55">
        <f>F115/E115*100</f>
        <v>50.00051312049095</v>
      </c>
    </row>
    <row r="116" spans="1:7" ht="63" customHeight="1" x14ac:dyDescent="0.25">
      <c r="A116" s="262" t="s">
        <v>20</v>
      </c>
      <c r="B116" s="269"/>
      <c r="C116" s="269"/>
      <c r="D116" s="196" t="s">
        <v>285</v>
      </c>
      <c r="E116" s="55">
        <v>0</v>
      </c>
      <c r="F116" s="55">
        <v>22.92</v>
      </c>
      <c r="G116" s="55" t="e">
        <f>F116/E116*100</f>
        <v>#DIV/0!</v>
      </c>
    </row>
    <row r="117" spans="1:7" ht="87.75" customHeight="1" x14ac:dyDescent="0.25">
      <c r="A117" s="139" t="s">
        <v>22</v>
      </c>
      <c r="B117" s="269"/>
      <c r="C117" s="269"/>
      <c r="D117" s="140" t="s">
        <v>284</v>
      </c>
      <c r="E117" s="55">
        <v>994131</v>
      </c>
      <c r="F117" s="55">
        <v>19601.5</v>
      </c>
      <c r="G117" s="55">
        <f>F117/E117*100</f>
        <v>1.9717220366329991</v>
      </c>
    </row>
    <row r="118" spans="1:7" ht="36.75" customHeight="1" x14ac:dyDescent="0.25">
      <c r="A118" s="169">
        <v>14</v>
      </c>
      <c r="B118" s="269">
        <v>852</v>
      </c>
      <c r="C118" s="269"/>
      <c r="D118" s="171" t="s">
        <v>130</v>
      </c>
      <c r="E118" s="170">
        <f>E119+E120+E122+E123+E124+E125+E126+E127+E128+E129+E130+E131+E132+E133+E134+E136+E121+E135</f>
        <v>6393980</v>
      </c>
      <c r="F118" s="172">
        <f>F119+F120+F122+F123+F124+F125+F126+F127+F128+F129+F130+F131+F132+F133+F134+F136+F121+F135</f>
        <v>2215478.19</v>
      </c>
      <c r="G118" s="55">
        <f t="shared" ref="G118:G144" si="9">F118/E118*100</f>
        <v>34.649438847165612</v>
      </c>
    </row>
    <row r="119" spans="1:7" ht="33" customHeight="1" x14ac:dyDescent="0.25">
      <c r="A119" s="42" t="s">
        <v>9</v>
      </c>
      <c r="B119" s="269"/>
      <c r="C119" s="269"/>
      <c r="D119" s="64" t="s">
        <v>66</v>
      </c>
      <c r="E119" s="55">
        <v>3087900</v>
      </c>
      <c r="F119" s="55">
        <v>1775560</v>
      </c>
      <c r="G119" s="55">
        <f t="shared" si="9"/>
        <v>57.500566728197157</v>
      </c>
    </row>
    <row r="120" spans="1:7" ht="33" customHeight="1" x14ac:dyDescent="0.25">
      <c r="A120" s="227" t="s">
        <v>10</v>
      </c>
      <c r="B120" s="269"/>
      <c r="C120" s="269"/>
      <c r="D120" s="224" t="s">
        <v>231</v>
      </c>
      <c r="E120" s="55">
        <v>2460</v>
      </c>
      <c r="F120" s="55">
        <v>1600</v>
      </c>
      <c r="G120" s="55">
        <f t="shared" ref="G120" si="10">F120/E120*100</f>
        <v>65.040650406504056</v>
      </c>
    </row>
    <row r="121" spans="1:7" ht="33" customHeight="1" x14ac:dyDescent="0.25">
      <c r="A121" s="266" t="s">
        <v>18</v>
      </c>
      <c r="B121" s="269"/>
      <c r="C121" s="269"/>
      <c r="D121" s="267" t="s">
        <v>305</v>
      </c>
      <c r="E121" s="55">
        <v>8457</v>
      </c>
      <c r="F121" s="55">
        <v>2113</v>
      </c>
      <c r="G121" s="55">
        <f t="shared" ref="G121" si="11">F121/E121*100</f>
        <v>24.985219344921365</v>
      </c>
    </row>
    <row r="122" spans="1:7" ht="33" customHeight="1" x14ac:dyDescent="0.25">
      <c r="A122" s="249" t="s">
        <v>20</v>
      </c>
      <c r="B122" s="269"/>
      <c r="C122" s="269"/>
      <c r="D122" s="248" t="s">
        <v>243</v>
      </c>
      <c r="E122" s="55">
        <v>12642</v>
      </c>
      <c r="F122" s="55">
        <v>7406.21</v>
      </c>
      <c r="G122" s="55">
        <f t="shared" ref="G122" si="12">F122/E122*100</f>
        <v>58.584163898117389</v>
      </c>
    </row>
    <row r="123" spans="1:7" s="247" customFormat="1" ht="33" customHeight="1" x14ac:dyDescent="0.25">
      <c r="A123" s="245" t="s">
        <v>22</v>
      </c>
      <c r="B123" s="306"/>
      <c r="C123" s="306"/>
      <c r="D123" s="246" t="s">
        <v>236</v>
      </c>
      <c r="E123" s="144">
        <v>11571</v>
      </c>
      <c r="F123" s="144">
        <v>11571</v>
      </c>
      <c r="G123" s="144">
        <f t="shared" ref="G123" si="13">F123/E123*100</f>
        <v>100</v>
      </c>
    </row>
    <row r="124" spans="1:7" ht="33" customHeight="1" x14ac:dyDescent="0.25">
      <c r="A124" s="42" t="s">
        <v>34</v>
      </c>
      <c r="B124" s="269"/>
      <c r="C124" s="269"/>
      <c r="D124" s="179" t="s">
        <v>144</v>
      </c>
      <c r="E124" s="55">
        <v>10000</v>
      </c>
      <c r="F124" s="55">
        <v>4535.34</v>
      </c>
      <c r="G124" s="55">
        <f t="shared" si="9"/>
        <v>45.353400000000001</v>
      </c>
    </row>
    <row r="125" spans="1:7" ht="47.25" customHeight="1" x14ac:dyDescent="0.25">
      <c r="A125" s="42" t="s">
        <v>35</v>
      </c>
      <c r="B125" s="269"/>
      <c r="C125" s="269"/>
      <c r="D125" s="64" t="s">
        <v>67</v>
      </c>
      <c r="E125" s="55">
        <v>7200</v>
      </c>
      <c r="F125" s="55">
        <v>1541</v>
      </c>
      <c r="G125" s="55">
        <f t="shared" si="9"/>
        <v>21.402777777777779</v>
      </c>
    </row>
    <row r="126" spans="1:7" ht="48" customHeight="1" x14ac:dyDescent="0.25">
      <c r="A126" s="42" t="s">
        <v>37</v>
      </c>
      <c r="B126" s="269"/>
      <c r="C126" s="269"/>
      <c r="D126" s="64" t="s">
        <v>68</v>
      </c>
      <c r="E126" s="55">
        <v>8100</v>
      </c>
      <c r="F126" s="55">
        <v>3783</v>
      </c>
      <c r="G126" s="55">
        <f t="shared" si="9"/>
        <v>46.703703703703702</v>
      </c>
    </row>
    <row r="127" spans="1:7" ht="76.5" customHeight="1" x14ac:dyDescent="0.25">
      <c r="A127" s="42" t="s">
        <v>39</v>
      </c>
      <c r="B127" s="269"/>
      <c r="C127" s="269"/>
      <c r="D127" s="64" t="s">
        <v>69</v>
      </c>
      <c r="E127" s="55">
        <v>48810</v>
      </c>
      <c r="F127" s="55">
        <v>34504</v>
      </c>
      <c r="G127" s="55">
        <f t="shared" si="9"/>
        <v>70.690432288465473</v>
      </c>
    </row>
    <row r="128" spans="1:7" ht="30.75" customHeight="1" x14ac:dyDescent="0.25">
      <c r="A128" s="42" t="s">
        <v>41</v>
      </c>
      <c r="B128" s="269"/>
      <c r="C128" s="269"/>
      <c r="D128" s="188" t="s">
        <v>157</v>
      </c>
      <c r="E128" s="55">
        <v>85610</v>
      </c>
      <c r="F128" s="55">
        <v>72154</v>
      </c>
      <c r="G128" s="55">
        <f t="shared" si="9"/>
        <v>84.282210022193667</v>
      </c>
    </row>
    <row r="129" spans="1:7" ht="35.25" customHeight="1" x14ac:dyDescent="0.25">
      <c r="A129" s="42" t="s">
        <v>43</v>
      </c>
      <c r="B129" s="269"/>
      <c r="C129" s="269"/>
      <c r="D129" s="188" t="s">
        <v>158</v>
      </c>
      <c r="E129" s="144">
        <v>69880</v>
      </c>
      <c r="F129" s="144">
        <v>37800</v>
      </c>
      <c r="G129" s="55">
        <f t="shared" si="9"/>
        <v>54.092730394962793</v>
      </c>
    </row>
    <row r="130" spans="1:7" ht="48.75" customHeight="1" x14ac:dyDescent="0.25">
      <c r="A130" s="42" t="s">
        <v>45</v>
      </c>
      <c r="B130" s="269"/>
      <c r="C130" s="269"/>
      <c r="D130" s="188" t="s">
        <v>159</v>
      </c>
      <c r="E130" s="55">
        <v>197987</v>
      </c>
      <c r="F130" s="55">
        <v>88088.03</v>
      </c>
      <c r="G130" s="55">
        <f t="shared" si="9"/>
        <v>44.491825220847829</v>
      </c>
    </row>
    <row r="131" spans="1:7" ht="39" customHeight="1" x14ac:dyDescent="0.25">
      <c r="A131" s="162" t="s">
        <v>49</v>
      </c>
      <c r="B131" s="161"/>
      <c r="C131" s="161"/>
      <c r="D131" s="160" t="s">
        <v>160</v>
      </c>
      <c r="E131" s="55">
        <v>2900</v>
      </c>
      <c r="F131" s="55">
        <v>67.5</v>
      </c>
      <c r="G131" s="55">
        <f t="shared" si="9"/>
        <v>2.327586206896552</v>
      </c>
    </row>
    <row r="132" spans="1:7" ht="81" customHeight="1" x14ac:dyDescent="0.25">
      <c r="A132" s="162" t="s">
        <v>50</v>
      </c>
      <c r="B132" s="269"/>
      <c r="C132" s="269"/>
      <c r="D132" s="142" t="s">
        <v>161</v>
      </c>
      <c r="E132" s="55">
        <v>22700</v>
      </c>
      <c r="F132" s="144">
        <v>8740</v>
      </c>
      <c r="G132" s="55">
        <f t="shared" si="9"/>
        <v>38.502202643171806</v>
      </c>
    </row>
    <row r="133" spans="1:7" ht="33" customHeight="1" x14ac:dyDescent="0.25">
      <c r="A133" s="162" t="s">
        <v>52</v>
      </c>
      <c r="B133" s="269"/>
      <c r="C133" s="269"/>
      <c r="D133" s="130" t="s">
        <v>226</v>
      </c>
      <c r="E133" s="55">
        <v>155806</v>
      </c>
      <c r="F133" s="55">
        <v>118740</v>
      </c>
      <c r="G133" s="55">
        <f>F133/E133*100</f>
        <v>76.210158787209735</v>
      </c>
    </row>
    <row r="134" spans="1:7" ht="48.75" customHeight="1" x14ac:dyDescent="0.25">
      <c r="A134" s="216" t="s">
        <v>54</v>
      </c>
      <c r="B134" s="269"/>
      <c r="C134" s="269"/>
      <c r="D134" s="219" t="s">
        <v>227</v>
      </c>
      <c r="E134" s="144">
        <v>75917</v>
      </c>
      <c r="F134" s="55">
        <v>47273</v>
      </c>
      <c r="G134" s="55">
        <f>F134/E134*100</f>
        <v>62.269320442061726</v>
      </c>
    </row>
    <row r="135" spans="1:7" ht="48.75" customHeight="1" x14ac:dyDescent="0.25">
      <c r="A135" s="266" t="s">
        <v>56</v>
      </c>
      <c r="B135" s="269"/>
      <c r="C135" s="269"/>
      <c r="D135" s="267" t="s">
        <v>306</v>
      </c>
      <c r="E135" s="144">
        <v>0</v>
      </c>
      <c r="F135" s="55">
        <v>2.11</v>
      </c>
      <c r="G135" s="55" t="e">
        <f>F135/E135*100</f>
        <v>#DIV/0!</v>
      </c>
    </row>
    <row r="136" spans="1:7" ht="45" customHeight="1" x14ac:dyDescent="0.25">
      <c r="A136" s="183" t="s">
        <v>147</v>
      </c>
      <c r="B136" s="269"/>
      <c r="C136" s="269"/>
      <c r="D136" s="184" t="s">
        <v>162</v>
      </c>
      <c r="E136" s="55">
        <v>2586040</v>
      </c>
      <c r="F136" s="55">
        <v>0</v>
      </c>
      <c r="G136" s="55">
        <f t="shared" ref="G136:G137" si="14">F136/E136*100</f>
        <v>0</v>
      </c>
    </row>
    <row r="137" spans="1:7" ht="96.75" customHeight="1" x14ac:dyDescent="0.25">
      <c r="A137" s="228">
        <v>15</v>
      </c>
      <c r="B137" s="269">
        <v>853</v>
      </c>
      <c r="C137" s="269"/>
      <c r="D137" s="225" t="s">
        <v>286</v>
      </c>
      <c r="E137" s="226">
        <v>60940</v>
      </c>
      <c r="F137" s="226">
        <v>0</v>
      </c>
      <c r="G137" s="55">
        <f t="shared" si="14"/>
        <v>0</v>
      </c>
    </row>
    <row r="138" spans="1:7" ht="75" customHeight="1" thickBot="1" x14ac:dyDescent="0.3">
      <c r="A138" s="254">
        <v>16</v>
      </c>
      <c r="B138" s="93">
        <v>854</v>
      </c>
      <c r="C138" s="108" t="s">
        <v>108</v>
      </c>
      <c r="D138" s="108" t="s">
        <v>287</v>
      </c>
      <c r="E138" s="99">
        <v>45347</v>
      </c>
      <c r="F138" s="99">
        <v>45347</v>
      </c>
      <c r="G138" s="353">
        <v>100</v>
      </c>
    </row>
    <row r="139" spans="1:7" ht="31.5" customHeight="1" x14ac:dyDescent="0.25">
      <c r="A139" s="43">
        <v>17</v>
      </c>
      <c r="B139" s="269">
        <v>900</v>
      </c>
      <c r="C139" s="269"/>
      <c r="D139" s="65" t="s">
        <v>70</v>
      </c>
      <c r="E139" s="73">
        <f>E140+E141+E142+E143</f>
        <v>1104605</v>
      </c>
      <c r="F139" s="73">
        <f>F140+F141+F142+F143</f>
        <v>938794.58</v>
      </c>
      <c r="G139" s="55">
        <f t="shared" si="9"/>
        <v>84.989166263053306</v>
      </c>
    </row>
    <row r="140" spans="1:7" ht="51" customHeight="1" x14ac:dyDescent="0.25">
      <c r="A140" s="42" t="s">
        <v>9</v>
      </c>
      <c r="B140" s="269"/>
      <c r="C140" s="269"/>
      <c r="D140" s="209" t="s">
        <v>214</v>
      </c>
      <c r="E140" s="58">
        <v>150000</v>
      </c>
      <c r="F140" s="58">
        <v>11155.58</v>
      </c>
      <c r="G140" s="55">
        <f t="shared" si="9"/>
        <v>7.437053333333334</v>
      </c>
    </row>
    <row r="141" spans="1:7" ht="65.25" customHeight="1" x14ac:dyDescent="0.25">
      <c r="A141" s="42" t="s">
        <v>10</v>
      </c>
      <c r="B141" s="269"/>
      <c r="C141" s="269"/>
      <c r="D141" s="131" t="s">
        <v>288</v>
      </c>
      <c r="E141" s="71">
        <v>927039</v>
      </c>
      <c r="F141" s="58">
        <v>927039</v>
      </c>
      <c r="G141" s="55">
        <f t="shared" si="9"/>
        <v>100</v>
      </c>
    </row>
    <row r="142" spans="1:7" ht="44.25" customHeight="1" x14ac:dyDescent="0.25">
      <c r="A142" s="239" t="s">
        <v>18</v>
      </c>
      <c r="B142" s="269"/>
      <c r="C142" s="269"/>
      <c r="D142" s="241" t="s">
        <v>238</v>
      </c>
      <c r="E142" s="71">
        <v>27566</v>
      </c>
      <c r="F142" s="236">
        <v>0</v>
      </c>
      <c r="G142" s="55">
        <f t="shared" ref="G142" si="15">F142/E142*100</f>
        <v>0</v>
      </c>
    </row>
    <row r="143" spans="1:7" ht="44.25" customHeight="1" x14ac:dyDescent="0.25">
      <c r="A143" s="266" t="s">
        <v>20</v>
      </c>
      <c r="B143" s="269"/>
      <c r="C143" s="269"/>
      <c r="D143" s="267" t="s">
        <v>309</v>
      </c>
      <c r="E143" s="71">
        <v>0</v>
      </c>
      <c r="F143" s="265">
        <v>600</v>
      </c>
      <c r="G143" s="55" t="e">
        <f t="shared" ref="G143" si="16">F143/E143*100</f>
        <v>#DIV/0!</v>
      </c>
    </row>
    <row r="144" spans="1:7" ht="38.25" customHeight="1" x14ac:dyDescent="0.25">
      <c r="A144" s="43">
        <v>18</v>
      </c>
      <c r="B144" s="269">
        <v>921</v>
      </c>
      <c r="C144" s="269"/>
      <c r="D144" s="64" t="s">
        <v>71</v>
      </c>
      <c r="E144" s="12">
        <f>E145+E152</f>
        <v>614000</v>
      </c>
      <c r="F144" s="12">
        <f>F145+F152</f>
        <v>63795.91</v>
      </c>
      <c r="G144" s="55">
        <f t="shared" si="9"/>
        <v>10.390213355048861</v>
      </c>
    </row>
    <row r="145" spans="1:20" ht="55.5" customHeight="1" x14ac:dyDescent="0.25">
      <c r="A145" s="42" t="s">
        <v>9</v>
      </c>
      <c r="B145" s="45"/>
      <c r="C145" s="45"/>
      <c r="D145" s="188" t="s">
        <v>289</v>
      </c>
      <c r="E145" s="55">
        <v>114000</v>
      </c>
      <c r="F145" s="55">
        <v>63795.91</v>
      </c>
      <c r="G145" s="176">
        <f>F145/E145*100</f>
        <v>55.961324561403515</v>
      </c>
    </row>
    <row r="146" spans="1:20" hidden="1" x14ac:dyDescent="0.25">
      <c r="A146" s="287"/>
      <c r="B146" s="269"/>
      <c r="C146" s="269"/>
      <c r="D146" s="307"/>
      <c r="E146" s="272"/>
      <c r="F146" s="272"/>
      <c r="G146" s="272"/>
    </row>
    <row r="147" spans="1:20" hidden="1" x14ac:dyDescent="0.25">
      <c r="A147" s="287"/>
      <c r="B147" s="269"/>
      <c r="C147" s="269"/>
      <c r="D147" s="307"/>
      <c r="E147" s="273"/>
      <c r="F147" s="273"/>
      <c r="G147" s="273"/>
    </row>
    <row r="148" spans="1:20" ht="20.25" hidden="1" customHeight="1" x14ac:dyDescent="0.25">
      <c r="A148" s="287"/>
      <c r="B148" s="269"/>
      <c r="C148" s="269"/>
      <c r="D148" s="307"/>
      <c r="E148" s="133"/>
      <c r="F148" s="133"/>
      <c r="G148" s="175"/>
    </row>
    <row r="149" spans="1:20" hidden="1" x14ac:dyDescent="0.25">
      <c r="A149" s="287"/>
      <c r="B149" s="269"/>
      <c r="C149" s="269"/>
      <c r="D149" s="307"/>
      <c r="E149" s="52"/>
      <c r="F149" s="67"/>
      <c r="G149" s="176"/>
    </row>
    <row r="150" spans="1:20" hidden="1" x14ac:dyDescent="0.25">
      <c r="A150" s="287"/>
      <c r="B150" s="269"/>
      <c r="C150" s="269"/>
      <c r="D150" s="307"/>
      <c r="E150" s="42"/>
      <c r="F150" s="67"/>
      <c r="G150" s="176"/>
    </row>
    <row r="151" spans="1:20" hidden="1" x14ac:dyDescent="0.25">
      <c r="A151" s="287"/>
      <c r="B151" s="269"/>
      <c r="C151" s="269"/>
      <c r="D151" s="307"/>
      <c r="E151" s="52"/>
      <c r="F151" s="67"/>
      <c r="G151" s="176"/>
    </row>
    <row r="152" spans="1:20" ht="55.5" customHeight="1" x14ac:dyDescent="0.25">
      <c r="A152" s="239" t="s">
        <v>10</v>
      </c>
      <c r="B152" s="235"/>
      <c r="C152" s="235"/>
      <c r="D152" s="241" t="s">
        <v>290</v>
      </c>
      <c r="E152" s="55">
        <v>500000</v>
      </c>
      <c r="F152" s="55">
        <v>0</v>
      </c>
      <c r="G152" s="237">
        <f>F152/E152*100</f>
        <v>0</v>
      </c>
    </row>
    <row r="153" spans="1:20" ht="22.5" customHeight="1" x14ac:dyDescent="0.25">
      <c r="A153" s="164">
        <v>19</v>
      </c>
      <c r="B153" s="269">
        <v>926</v>
      </c>
      <c r="C153" s="269"/>
      <c r="D153" s="166" t="s">
        <v>142</v>
      </c>
      <c r="E153" s="165">
        <f>E154</f>
        <v>180000</v>
      </c>
      <c r="F153" s="165">
        <f>F154</f>
        <v>0</v>
      </c>
      <c r="G153" s="182">
        <f t="shared" ref="G153:G155" si="17">F153/E153*100</f>
        <v>0</v>
      </c>
    </row>
    <row r="154" spans="1:20" ht="95.25" customHeight="1" x14ac:dyDescent="0.25">
      <c r="A154" s="155" t="s">
        <v>9</v>
      </c>
      <c r="B154" s="156"/>
      <c r="C154" s="156"/>
      <c r="D154" s="157" t="s">
        <v>291</v>
      </c>
      <c r="E154" s="55">
        <v>180000</v>
      </c>
      <c r="F154" s="55">
        <v>0</v>
      </c>
      <c r="G154" s="182"/>
    </row>
    <row r="155" spans="1:20" ht="15.75" x14ac:dyDescent="0.25">
      <c r="A155" s="79">
        <v>20</v>
      </c>
      <c r="B155" s="79"/>
      <c r="C155" s="79"/>
      <c r="D155" s="84" t="s">
        <v>131</v>
      </c>
      <c r="E155" s="127">
        <f>E40+E43+E45+E47+E52+E60+E61+E68+E72+E96+E105+E118+E137+E139+E144+E153+E50+E138+E71</f>
        <v>32896894</v>
      </c>
      <c r="F155" s="127">
        <f>F40+F43+F45+F47+F52+F60+F61+F68+F72+F96+F105+F118+F139+F144+F153+F137+F50+F138+F71</f>
        <v>13999655.039999999</v>
      </c>
      <c r="G155" s="182">
        <f t="shared" si="17"/>
        <v>42.556160590723238</v>
      </c>
    </row>
    <row r="156" spans="1:20" x14ac:dyDescent="0.25">
      <c r="A156" s="6"/>
      <c r="T156" s="178"/>
    </row>
    <row r="157" spans="1:20" x14ac:dyDescent="0.25">
      <c r="A157" s="301"/>
      <c r="B157" s="302"/>
      <c r="C157" s="302"/>
      <c r="D157" s="302"/>
      <c r="E157" s="302"/>
      <c r="F157" s="302"/>
      <c r="G157" s="302"/>
      <c r="T157" s="178"/>
    </row>
    <row r="158" spans="1:20" x14ac:dyDescent="0.25">
      <c r="A158" s="14" t="s">
        <v>145</v>
      </c>
      <c r="B158" s="15"/>
      <c r="C158" s="15"/>
      <c r="D158" s="15"/>
      <c r="E158" s="15"/>
      <c r="F158" s="15"/>
      <c r="G158" s="15"/>
    </row>
    <row r="159" spans="1:20" x14ac:dyDescent="0.25">
      <c r="A159" s="303"/>
      <c r="B159" s="302"/>
      <c r="C159" s="302"/>
      <c r="D159" s="302"/>
      <c r="E159" s="302"/>
      <c r="F159" s="302"/>
      <c r="G159" s="302"/>
    </row>
    <row r="160" spans="1:20" ht="20.25" customHeight="1" x14ac:dyDescent="0.25">
      <c r="A160" s="16"/>
      <c r="B160" s="16"/>
      <c r="C160" s="16"/>
      <c r="D160" s="16"/>
      <c r="E160" s="16"/>
      <c r="F160" s="17"/>
      <c r="G160" s="15"/>
    </row>
    <row r="161" spans="1:7" x14ac:dyDescent="0.25">
      <c r="A161" s="18"/>
      <c r="B161" s="18"/>
      <c r="C161" s="18"/>
      <c r="D161" s="18"/>
      <c r="E161" s="18"/>
      <c r="F161" s="18"/>
      <c r="G161" s="15"/>
    </row>
    <row r="162" spans="1:7" ht="18" customHeight="1" x14ac:dyDescent="0.25">
      <c r="A162" s="298"/>
      <c r="B162" s="291"/>
      <c r="C162" s="19"/>
      <c r="D162" s="304"/>
      <c r="E162" s="304"/>
      <c r="F162" s="293"/>
      <c r="G162" s="15"/>
    </row>
    <row r="163" spans="1:7" hidden="1" x14ac:dyDescent="0.25">
      <c r="A163" s="298"/>
      <c r="B163" s="291"/>
      <c r="C163" s="20"/>
      <c r="D163" s="304"/>
      <c r="E163" s="304"/>
      <c r="F163" s="293"/>
      <c r="G163" s="15"/>
    </row>
    <row r="164" spans="1:7" ht="18" customHeight="1" x14ac:dyDescent="0.25">
      <c r="A164" s="21"/>
      <c r="B164" s="19"/>
      <c r="C164" s="19"/>
      <c r="D164" s="22"/>
      <c r="E164" s="22"/>
      <c r="F164" s="22"/>
      <c r="G164" s="15"/>
    </row>
    <row r="165" spans="1:7" x14ac:dyDescent="0.25">
      <c r="A165" s="23"/>
      <c r="B165" s="24"/>
      <c r="C165" s="25"/>
      <c r="D165" s="26"/>
      <c r="E165" s="26"/>
      <c r="F165" s="22"/>
      <c r="G165" s="15"/>
    </row>
    <row r="166" spans="1:7" ht="70.5" customHeight="1" x14ac:dyDescent="0.25">
      <c r="A166" s="298"/>
      <c r="B166" s="300"/>
      <c r="C166" s="297"/>
      <c r="D166" s="293"/>
      <c r="E166" s="22"/>
      <c r="F166" s="293"/>
      <c r="G166" s="15"/>
    </row>
    <row r="167" spans="1:7" x14ac:dyDescent="0.25">
      <c r="A167" s="298"/>
      <c r="B167" s="300"/>
      <c r="C167" s="297"/>
      <c r="D167" s="293"/>
      <c r="E167" s="22"/>
      <c r="F167" s="293"/>
      <c r="G167" s="15"/>
    </row>
    <row r="168" spans="1:7" x14ac:dyDescent="0.25">
      <c r="A168" s="21"/>
      <c r="B168" s="10"/>
      <c r="C168" s="25"/>
      <c r="D168" s="27"/>
      <c r="E168" s="27"/>
      <c r="F168" s="27"/>
      <c r="G168" s="15"/>
    </row>
    <row r="169" spans="1:7" x14ac:dyDescent="0.25">
      <c r="A169" s="23"/>
      <c r="B169" s="24"/>
      <c r="C169" s="25"/>
      <c r="D169" s="26"/>
      <c r="E169" s="28"/>
      <c r="F169" s="26"/>
      <c r="G169" s="15"/>
    </row>
    <row r="170" spans="1:7" x14ac:dyDescent="0.25">
      <c r="A170" s="23"/>
      <c r="B170" s="24"/>
      <c r="C170" s="25"/>
      <c r="D170" s="29"/>
      <c r="E170" s="29"/>
      <c r="F170" s="29"/>
      <c r="G170" s="15"/>
    </row>
    <row r="171" spans="1:7" x14ac:dyDescent="0.25">
      <c r="A171" s="21"/>
      <c r="B171" s="19"/>
      <c r="C171" s="19"/>
      <c r="D171" s="22"/>
      <c r="E171" s="22"/>
      <c r="F171" s="22"/>
      <c r="G171" s="15"/>
    </row>
    <row r="172" spans="1:7" ht="147" customHeight="1" x14ac:dyDescent="0.25">
      <c r="A172" s="298"/>
      <c r="B172" s="300"/>
      <c r="C172" s="291"/>
      <c r="D172" s="27"/>
      <c r="E172" s="27"/>
      <c r="F172" s="27"/>
      <c r="G172" s="15"/>
    </row>
    <row r="173" spans="1:7" x14ac:dyDescent="0.25">
      <c r="A173" s="298"/>
      <c r="B173" s="300"/>
      <c r="C173" s="291"/>
      <c r="D173" s="27"/>
      <c r="E173" s="27"/>
      <c r="F173" s="27"/>
      <c r="G173" s="15"/>
    </row>
    <row r="174" spans="1:7" x14ac:dyDescent="0.25">
      <c r="A174" s="23"/>
      <c r="B174" s="24"/>
      <c r="C174" s="25"/>
      <c r="D174" s="26"/>
      <c r="E174" s="26"/>
      <c r="F174" s="26"/>
      <c r="G174" s="15"/>
    </row>
    <row r="175" spans="1:7" x14ac:dyDescent="0.25">
      <c r="A175" s="298"/>
      <c r="B175" s="291"/>
      <c r="C175" s="19"/>
      <c r="D175" s="292"/>
      <c r="E175" s="293"/>
      <c r="F175" s="292"/>
      <c r="G175" s="15"/>
    </row>
    <row r="176" spans="1:7" x14ac:dyDescent="0.25">
      <c r="A176" s="298"/>
      <c r="B176" s="291"/>
      <c r="C176" s="20"/>
      <c r="D176" s="292"/>
      <c r="E176" s="293"/>
      <c r="F176" s="292"/>
      <c r="G176" s="15"/>
    </row>
    <row r="177" spans="1:7" x14ac:dyDescent="0.25">
      <c r="A177" s="21"/>
      <c r="B177" s="19"/>
      <c r="C177" s="19"/>
      <c r="D177" s="27"/>
      <c r="E177" s="27"/>
      <c r="F177" s="27"/>
      <c r="G177" s="15"/>
    </row>
    <row r="178" spans="1:7" x14ac:dyDescent="0.25">
      <c r="A178" s="23"/>
      <c r="B178" s="19"/>
      <c r="C178" s="19"/>
      <c r="D178" s="29"/>
      <c r="E178" s="29"/>
      <c r="F178" s="26"/>
      <c r="G178" s="15"/>
    </row>
    <row r="179" spans="1:7" x14ac:dyDescent="0.25">
      <c r="A179" s="21"/>
      <c r="B179" s="19"/>
      <c r="C179" s="19"/>
      <c r="D179" s="11"/>
      <c r="E179" s="27"/>
      <c r="F179" s="27"/>
      <c r="G179" s="15"/>
    </row>
    <row r="180" spans="1:7" ht="164.25" customHeight="1" x14ac:dyDescent="0.25">
      <c r="A180" s="295"/>
      <c r="B180" s="291"/>
      <c r="C180" s="296"/>
      <c r="D180" s="29"/>
      <c r="E180" s="29"/>
      <c r="F180" s="29"/>
      <c r="G180" s="15"/>
    </row>
    <row r="181" spans="1:7" x14ac:dyDescent="0.25">
      <c r="A181" s="295"/>
      <c r="B181" s="291"/>
      <c r="C181" s="296"/>
      <c r="D181" s="29"/>
      <c r="E181" s="29"/>
      <c r="F181" s="29"/>
      <c r="G181" s="15"/>
    </row>
    <row r="182" spans="1:7" x14ac:dyDescent="0.25">
      <c r="A182" s="295"/>
      <c r="B182" s="291"/>
      <c r="C182" s="296"/>
      <c r="D182" s="29"/>
      <c r="E182" s="29"/>
      <c r="F182" s="29"/>
      <c r="G182" s="15"/>
    </row>
    <row r="183" spans="1:7" ht="164.25" customHeight="1" x14ac:dyDescent="0.25">
      <c r="A183" s="295"/>
      <c r="B183" s="291"/>
      <c r="C183" s="296"/>
      <c r="D183" s="29"/>
      <c r="E183" s="13"/>
      <c r="F183" s="294"/>
      <c r="G183" s="15"/>
    </row>
    <row r="184" spans="1:7" x14ac:dyDescent="0.25">
      <c r="A184" s="295"/>
      <c r="B184" s="291"/>
      <c r="C184" s="296"/>
      <c r="D184" s="29"/>
      <c r="E184" s="13"/>
      <c r="F184" s="294"/>
      <c r="G184" s="15"/>
    </row>
    <row r="185" spans="1:7" x14ac:dyDescent="0.25">
      <c r="A185" s="295"/>
      <c r="B185" s="291"/>
      <c r="C185" s="296"/>
      <c r="D185" s="29"/>
      <c r="E185" s="13"/>
      <c r="F185" s="294"/>
      <c r="G185" s="15"/>
    </row>
    <row r="186" spans="1:7" ht="239.25" customHeight="1" x14ac:dyDescent="0.25">
      <c r="A186" s="295"/>
      <c r="B186" s="291"/>
      <c r="C186" s="296"/>
      <c r="D186" s="29"/>
      <c r="E186" s="13"/>
      <c r="F186" s="294"/>
      <c r="G186" s="15"/>
    </row>
    <row r="187" spans="1:7" x14ac:dyDescent="0.25">
      <c r="A187" s="295"/>
      <c r="B187" s="291"/>
      <c r="C187" s="296"/>
      <c r="D187" s="29"/>
      <c r="E187" s="13"/>
      <c r="F187" s="294"/>
      <c r="G187" s="15"/>
    </row>
    <row r="188" spans="1:7" x14ac:dyDescent="0.25">
      <c r="A188" s="295"/>
      <c r="B188" s="291"/>
      <c r="C188" s="296"/>
      <c r="D188" s="29"/>
      <c r="E188" s="13"/>
      <c r="F188" s="294"/>
      <c r="G188" s="15"/>
    </row>
    <row r="189" spans="1:7" x14ac:dyDescent="0.25">
      <c r="A189" s="295"/>
      <c r="B189" s="291"/>
      <c r="C189" s="296"/>
      <c r="D189" s="29"/>
      <c r="E189" s="13"/>
      <c r="F189" s="294"/>
      <c r="G189" s="15"/>
    </row>
    <row r="190" spans="1:7" x14ac:dyDescent="0.25">
      <c r="A190" s="21"/>
      <c r="B190" s="19"/>
      <c r="C190" s="19"/>
      <c r="D190" s="27"/>
      <c r="E190" s="27"/>
      <c r="F190" s="27"/>
      <c r="G190" s="15"/>
    </row>
    <row r="191" spans="1:7" ht="409.6" customHeight="1" x14ac:dyDescent="0.25">
      <c r="A191" s="295"/>
      <c r="B191" s="296"/>
      <c r="C191" s="297"/>
      <c r="D191" s="26"/>
      <c r="E191" s="29"/>
      <c r="F191" s="294"/>
      <c r="G191" s="15"/>
    </row>
    <row r="192" spans="1:7" x14ac:dyDescent="0.25">
      <c r="A192" s="295"/>
      <c r="B192" s="296"/>
      <c r="C192" s="297"/>
      <c r="D192" s="26"/>
      <c r="E192" s="29"/>
      <c r="F192" s="294"/>
      <c r="G192" s="15"/>
    </row>
    <row r="193" spans="1:7" x14ac:dyDescent="0.25">
      <c r="A193" s="295"/>
      <c r="B193" s="296"/>
      <c r="C193" s="297"/>
      <c r="D193" s="26"/>
      <c r="E193" s="29"/>
      <c r="F193" s="294"/>
      <c r="G193" s="15"/>
    </row>
    <row r="194" spans="1:7" x14ac:dyDescent="0.25">
      <c r="A194" s="295"/>
      <c r="B194" s="296"/>
      <c r="C194" s="297"/>
      <c r="D194" s="30"/>
      <c r="E194" s="29"/>
      <c r="F194" s="294"/>
      <c r="G194" s="15"/>
    </row>
    <row r="195" spans="1:7" x14ac:dyDescent="0.25">
      <c r="A195" s="295"/>
      <c r="B195" s="296"/>
      <c r="C195" s="297"/>
      <c r="D195" s="30"/>
      <c r="E195" s="29"/>
      <c r="F195" s="294"/>
      <c r="G195" s="15"/>
    </row>
    <row r="196" spans="1:7" x14ac:dyDescent="0.25">
      <c r="A196" s="295"/>
      <c r="B196" s="296"/>
      <c r="C196" s="297"/>
      <c r="D196" s="30"/>
      <c r="E196" s="29"/>
      <c r="F196" s="294"/>
      <c r="G196" s="15"/>
    </row>
    <row r="197" spans="1:7" x14ac:dyDescent="0.25">
      <c r="A197" s="295"/>
      <c r="B197" s="296"/>
      <c r="C197" s="297"/>
      <c r="D197" s="30"/>
      <c r="E197" s="29"/>
      <c r="F197" s="294"/>
      <c r="G197" s="15"/>
    </row>
    <row r="198" spans="1:7" x14ac:dyDescent="0.25">
      <c r="A198" s="295"/>
      <c r="B198" s="296"/>
      <c r="C198" s="297"/>
      <c r="D198" s="30"/>
      <c r="E198" s="29"/>
      <c r="F198" s="294"/>
      <c r="G198" s="15"/>
    </row>
    <row r="199" spans="1:7" x14ac:dyDescent="0.25">
      <c r="A199" s="295"/>
      <c r="B199" s="296"/>
      <c r="C199" s="297"/>
      <c r="D199" s="30"/>
      <c r="E199" s="29"/>
      <c r="F199" s="294"/>
      <c r="G199" s="15"/>
    </row>
    <row r="200" spans="1:7" x14ac:dyDescent="0.25">
      <c r="A200" s="295"/>
      <c r="B200" s="296"/>
      <c r="C200" s="297"/>
      <c r="D200" s="30"/>
      <c r="E200" s="29"/>
      <c r="F200" s="294"/>
      <c r="G200" s="15"/>
    </row>
    <row r="201" spans="1:7" ht="134.25" customHeight="1" x14ac:dyDescent="0.25">
      <c r="A201" s="295"/>
      <c r="B201" s="296"/>
      <c r="C201" s="297"/>
      <c r="D201" s="294"/>
      <c r="E201" s="29"/>
      <c r="F201" s="294"/>
      <c r="G201" s="15"/>
    </row>
    <row r="202" spans="1:7" x14ac:dyDescent="0.25">
      <c r="A202" s="295"/>
      <c r="B202" s="296"/>
      <c r="C202" s="297"/>
      <c r="D202" s="294"/>
      <c r="E202" s="29"/>
      <c r="F202" s="294"/>
      <c r="G202" s="15"/>
    </row>
    <row r="203" spans="1:7" x14ac:dyDescent="0.25">
      <c r="A203" s="295"/>
      <c r="B203" s="296"/>
      <c r="C203" s="297"/>
      <c r="D203" s="294"/>
      <c r="E203" s="29"/>
      <c r="F203" s="294"/>
      <c r="G203" s="15"/>
    </row>
    <row r="204" spans="1:7" ht="194.25" customHeight="1" x14ac:dyDescent="0.25">
      <c r="A204" s="295"/>
      <c r="B204" s="296"/>
      <c r="C204" s="297"/>
      <c r="D204" s="294"/>
      <c r="E204" s="29"/>
      <c r="F204" s="294"/>
      <c r="G204" s="15"/>
    </row>
    <row r="205" spans="1:7" x14ac:dyDescent="0.25">
      <c r="A205" s="295"/>
      <c r="B205" s="296"/>
      <c r="C205" s="297"/>
      <c r="D205" s="294"/>
      <c r="E205" s="29"/>
      <c r="F205" s="294"/>
      <c r="G205" s="15"/>
    </row>
    <row r="206" spans="1:7" x14ac:dyDescent="0.25">
      <c r="A206" s="295"/>
      <c r="B206" s="296"/>
      <c r="C206" s="297"/>
      <c r="D206" s="294"/>
      <c r="E206" s="29"/>
      <c r="F206" s="294"/>
      <c r="G206" s="15"/>
    </row>
    <row r="207" spans="1:7" ht="179.25" customHeight="1" x14ac:dyDescent="0.25">
      <c r="A207" s="295"/>
      <c r="B207" s="296"/>
      <c r="C207" s="297"/>
      <c r="D207" s="294"/>
      <c r="E207" s="29"/>
      <c r="F207" s="294"/>
      <c r="G207" s="15"/>
    </row>
    <row r="208" spans="1:7" x14ac:dyDescent="0.25">
      <c r="A208" s="295"/>
      <c r="B208" s="296"/>
      <c r="C208" s="297"/>
      <c r="D208" s="294"/>
      <c r="E208" s="29"/>
      <c r="F208" s="294"/>
      <c r="G208" s="15"/>
    </row>
    <row r="209" spans="1:7" x14ac:dyDescent="0.25">
      <c r="A209" s="295"/>
      <c r="B209" s="296"/>
      <c r="C209" s="297"/>
      <c r="D209" s="294"/>
      <c r="E209" s="29"/>
      <c r="F209" s="294"/>
      <c r="G209" s="15"/>
    </row>
    <row r="210" spans="1:7" x14ac:dyDescent="0.25">
      <c r="A210" s="21"/>
      <c r="B210" s="19"/>
      <c r="C210" s="19"/>
      <c r="D210" s="27"/>
      <c r="E210" s="22"/>
      <c r="F210" s="27"/>
      <c r="G210" s="15"/>
    </row>
    <row r="211" spans="1:7" x14ac:dyDescent="0.25">
      <c r="A211" s="23"/>
      <c r="B211" s="20"/>
      <c r="C211" s="25"/>
      <c r="D211" s="26"/>
      <c r="E211" s="26"/>
      <c r="F211" s="26"/>
      <c r="G211" s="15"/>
    </row>
    <row r="212" spans="1:7" x14ac:dyDescent="0.25">
      <c r="A212" s="23"/>
      <c r="B212" s="20"/>
      <c r="C212" s="25"/>
      <c r="D212" s="26"/>
      <c r="E212" s="26"/>
      <c r="F212" s="26"/>
      <c r="G212" s="15"/>
    </row>
    <row r="213" spans="1:7" x14ac:dyDescent="0.25">
      <c r="A213" s="23"/>
      <c r="B213" s="20"/>
      <c r="C213" s="25"/>
      <c r="D213" s="26"/>
      <c r="E213" s="28"/>
      <c r="F213" s="26"/>
      <c r="G213" s="15"/>
    </row>
    <row r="214" spans="1:7" x14ac:dyDescent="0.25">
      <c r="A214" s="21"/>
      <c r="B214" s="19"/>
      <c r="C214" s="19"/>
      <c r="D214" s="22"/>
      <c r="E214" s="22"/>
      <c r="F214" s="26"/>
      <c r="G214" s="15"/>
    </row>
    <row r="215" spans="1:7" x14ac:dyDescent="0.25">
      <c r="A215" s="21"/>
      <c r="B215" s="19"/>
      <c r="C215" s="19"/>
      <c r="D215" s="22"/>
      <c r="E215" s="22"/>
      <c r="F215" s="22"/>
      <c r="G215" s="15"/>
    </row>
    <row r="216" spans="1:7" x14ac:dyDescent="0.25">
      <c r="A216" s="23"/>
      <c r="B216" s="20"/>
      <c r="C216" s="25"/>
      <c r="D216" s="26"/>
      <c r="E216" s="31"/>
      <c r="F216" s="26"/>
      <c r="G216" s="15"/>
    </row>
    <row r="217" spans="1:7" x14ac:dyDescent="0.25">
      <c r="A217" s="21"/>
      <c r="B217" s="19"/>
      <c r="C217" s="19"/>
      <c r="D217" s="22"/>
      <c r="E217" s="22"/>
      <c r="F217" s="22"/>
      <c r="G217" s="15"/>
    </row>
    <row r="218" spans="1:7" x14ac:dyDescent="0.25">
      <c r="A218" s="298"/>
      <c r="B218" s="291"/>
      <c r="C218" s="19"/>
      <c r="D218" s="292"/>
      <c r="E218" s="292"/>
      <c r="F218" s="292"/>
      <c r="G218" s="15"/>
    </row>
    <row r="219" spans="1:7" x14ac:dyDescent="0.25">
      <c r="A219" s="298"/>
      <c r="B219" s="291"/>
      <c r="C219" s="19"/>
      <c r="D219" s="292"/>
      <c r="E219" s="292"/>
      <c r="F219" s="292"/>
      <c r="G219" s="15"/>
    </row>
    <row r="220" spans="1:7" x14ac:dyDescent="0.25">
      <c r="A220" s="23"/>
      <c r="B220" s="24"/>
      <c r="C220" s="25"/>
      <c r="D220" s="26"/>
      <c r="E220" s="26"/>
      <c r="F220" s="26"/>
      <c r="G220" s="15"/>
    </row>
    <row r="221" spans="1:7" x14ac:dyDescent="0.25">
      <c r="A221" s="23"/>
      <c r="B221" s="24"/>
      <c r="C221" s="25"/>
      <c r="D221" s="26"/>
      <c r="E221" s="26"/>
      <c r="F221" s="26"/>
      <c r="G221" s="15"/>
    </row>
    <row r="222" spans="1:7" x14ac:dyDescent="0.25">
      <c r="A222" s="295"/>
      <c r="B222" s="299"/>
      <c r="C222" s="25"/>
      <c r="D222" s="294"/>
      <c r="E222" s="294"/>
      <c r="F222" s="294"/>
      <c r="G222" s="15"/>
    </row>
    <row r="223" spans="1:7" x14ac:dyDescent="0.25">
      <c r="A223" s="295"/>
      <c r="B223" s="299"/>
      <c r="C223" s="20"/>
      <c r="D223" s="294"/>
      <c r="E223" s="294"/>
      <c r="F223" s="294"/>
      <c r="G223" s="15"/>
    </row>
    <row r="224" spans="1:7" x14ac:dyDescent="0.25">
      <c r="A224" s="23"/>
      <c r="B224" s="24"/>
      <c r="C224" s="25"/>
      <c r="D224" s="26"/>
      <c r="E224" s="26"/>
      <c r="F224" s="26"/>
      <c r="G224" s="15"/>
    </row>
    <row r="225" spans="1:7" x14ac:dyDescent="0.25">
      <c r="A225" s="23"/>
      <c r="B225" s="24"/>
      <c r="C225" s="25"/>
      <c r="D225" s="26"/>
      <c r="E225" s="26"/>
      <c r="F225" s="26"/>
      <c r="G225" s="15"/>
    </row>
    <row r="226" spans="1:7" x14ac:dyDescent="0.25">
      <c r="A226" s="23"/>
      <c r="B226" s="24"/>
      <c r="C226" s="25"/>
      <c r="D226" s="26"/>
      <c r="E226" s="26"/>
      <c r="F226" s="26"/>
      <c r="G226" s="15"/>
    </row>
    <row r="227" spans="1:7" x14ac:dyDescent="0.25">
      <c r="A227" s="21"/>
      <c r="B227" s="19"/>
      <c r="C227" s="19"/>
      <c r="D227" s="32"/>
      <c r="E227" s="22"/>
      <c r="F227" s="22"/>
      <c r="G227" s="15"/>
    </row>
    <row r="228" spans="1:7" x14ac:dyDescent="0.25">
      <c r="A228" s="21"/>
      <c r="B228" s="19"/>
      <c r="C228" s="19"/>
      <c r="D228" s="22"/>
      <c r="E228" s="22"/>
      <c r="F228" s="22"/>
      <c r="G228" s="15"/>
    </row>
    <row r="229" spans="1:7" ht="120" customHeight="1" x14ac:dyDescent="0.25">
      <c r="A229" s="298"/>
      <c r="B229" s="291"/>
      <c r="C229" s="291"/>
      <c r="D229" s="27"/>
      <c r="E229" s="27"/>
      <c r="F229" s="292"/>
      <c r="G229" s="15"/>
    </row>
    <row r="230" spans="1:7" x14ac:dyDescent="0.25">
      <c r="A230" s="298"/>
      <c r="B230" s="291"/>
      <c r="C230" s="291"/>
      <c r="D230" s="27"/>
      <c r="E230" s="27"/>
      <c r="F230" s="292"/>
      <c r="G230" s="15"/>
    </row>
    <row r="231" spans="1:7" x14ac:dyDescent="0.25">
      <c r="A231" s="23"/>
      <c r="B231" s="24"/>
      <c r="C231" s="25"/>
      <c r="D231" s="26"/>
      <c r="E231" s="26"/>
      <c r="F231" s="26"/>
      <c r="G231" s="15"/>
    </row>
    <row r="232" spans="1:7" x14ac:dyDescent="0.25">
      <c r="A232" s="23"/>
      <c r="B232" s="24"/>
      <c r="C232" s="25"/>
      <c r="D232" s="26"/>
      <c r="E232" s="26"/>
      <c r="F232" s="26"/>
      <c r="G232" s="15"/>
    </row>
    <row r="233" spans="1:7" x14ac:dyDescent="0.25">
      <c r="A233" s="23"/>
      <c r="B233" s="24"/>
      <c r="C233" s="25"/>
      <c r="D233" s="26"/>
      <c r="E233" s="26"/>
      <c r="F233" s="26"/>
      <c r="G233" s="15"/>
    </row>
    <row r="234" spans="1:7" x14ac:dyDescent="0.25">
      <c r="A234" s="23"/>
      <c r="B234" s="24"/>
      <c r="C234" s="25"/>
      <c r="D234" s="26"/>
      <c r="E234" s="26"/>
      <c r="F234" s="26"/>
      <c r="G234" s="15"/>
    </row>
    <row r="235" spans="1:7" x14ac:dyDescent="0.25">
      <c r="A235" s="23"/>
      <c r="B235" s="24"/>
      <c r="C235" s="25"/>
      <c r="D235" s="26"/>
      <c r="E235" s="26"/>
      <c r="F235" s="26"/>
      <c r="G235" s="15"/>
    </row>
    <row r="236" spans="1:7" x14ac:dyDescent="0.25">
      <c r="A236" s="21"/>
      <c r="B236" s="10"/>
      <c r="C236" s="25"/>
      <c r="D236" s="33"/>
      <c r="E236" s="22"/>
      <c r="F236" s="22"/>
      <c r="G236" s="15"/>
    </row>
    <row r="237" spans="1:7" x14ac:dyDescent="0.25">
      <c r="A237" s="23"/>
      <c r="B237" s="24"/>
      <c r="C237" s="25"/>
      <c r="D237" s="26"/>
      <c r="E237" s="26"/>
      <c r="F237" s="26"/>
      <c r="G237" s="15"/>
    </row>
    <row r="238" spans="1:7" x14ac:dyDescent="0.25">
      <c r="A238" s="21"/>
      <c r="B238" s="19"/>
      <c r="C238" s="19"/>
      <c r="D238" s="27"/>
      <c r="E238" s="27"/>
      <c r="F238" s="27"/>
      <c r="G238" s="15"/>
    </row>
    <row r="239" spans="1:7" x14ac:dyDescent="0.25">
      <c r="A239" s="21"/>
      <c r="B239" s="19"/>
      <c r="C239" s="19"/>
      <c r="D239" s="22"/>
      <c r="E239" s="22"/>
      <c r="F239" s="22"/>
      <c r="G239" s="15"/>
    </row>
    <row r="240" spans="1:7" ht="74.25" customHeight="1" x14ac:dyDescent="0.25">
      <c r="A240" s="295"/>
      <c r="B240" s="296"/>
      <c r="C240" s="297"/>
      <c r="D240" s="294"/>
      <c r="E240" s="294"/>
      <c r="F240" s="294"/>
      <c r="G240" s="15"/>
    </row>
    <row r="241" spans="1:7" x14ac:dyDescent="0.25">
      <c r="A241" s="295"/>
      <c r="B241" s="296"/>
      <c r="C241" s="297"/>
      <c r="D241" s="294"/>
      <c r="E241" s="294"/>
      <c r="F241" s="294"/>
      <c r="G241" s="15"/>
    </row>
    <row r="242" spans="1:7" x14ac:dyDescent="0.25">
      <c r="A242" s="23"/>
      <c r="B242" s="20"/>
      <c r="C242" s="25"/>
      <c r="D242" s="26"/>
      <c r="E242" s="26"/>
      <c r="F242" s="26"/>
      <c r="G242" s="15"/>
    </row>
    <row r="243" spans="1:7" x14ac:dyDescent="0.25">
      <c r="A243" s="21"/>
      <c r="B243" s="19"/>
      <c r="C243" s="19"/>
      <c r="D243" s="22"/>
      <c r="E243" s="22"/>
      <c r="F243" s="22"/>
      <c r="G243" s="15"/>
    </row>
    <row r="244" spans="1:7" x14ac:dyDescent="0.25">
      <c r="A244" s="295"/>
      <c r="B244" s="296"/>
      <c r="C244" s="25"/>
      <c r="D244" s="294"/>
      <c r="E244" s="294"/>
      <c r="F244" s="294"/>
      <c r="G244" s="15"/>
    </row>
    <row r="245" spans="1:7" x14ac:dyDescent="0.25">
      <c r="A245" s="295"/>
      <c r="B245" s="296"/>
      <c r="C245" s="20"/>
      <c r="D245" s="294"/>
      <c r="E245" s="294"/>
      <c r="F245" s="294"/>
      <c r="G245" s="15"/>
    </row>
    <row r="246" spans="1:7" x14ac:dyDescent="0.25">
      <c r="A246" s="23"/>
      <c r="B246" s="20"/>
      <c r="C246" s="25"/>
      <c r="D246" s="26"/>
      <c r="E246" s="26"/>
      <c r="F246" s="26"/>
      <c r="G246" s="15"/>
    </row>
    <row r="247" spans="1:7" x14ac:dyDescent="0.25">
      <c r="A247" s="21"/>
      <c r="B247" s="19"/>
      <c r="C247" s="19"/>
      <c r="D247" s="22"/>
      <c r="E247" s="27"/>
      <c r="F247" s="22"/>
      <c r="G247" s="15"/>
    </row>
    <row r="248" spans="1:7" x14ac:dyDescent="0.25">
      <c r="A248" s="23"/>
      <c r="B248" s="20"/>
      <c r="C248" s="25"/>
      <c r="D248" s="26"/>
      <c r="E248" s="26"/>
      <c r="F248" s="26"/>
      <c r="G248" s="15"/>
    </row>
    <row r="249" spans="1:7" x14ac:dyDescent="0.25">
      <c r="A249" s="23"/>
      <c r="B249" s="20"/>
      <c r="C249" s="25"/>
      <c r="D249" s="26"/>
      <c r="E249" s="26"/>
      <c r="F249" s="26"/>
      <c r="G249" s="15"/>
    </row>
    <row r="250" spans="1:7" x14ac:dyDescent="0.25">
      <c r="A250" s="23"/>
      <c r="B250" s="20"/>
      <c r="C250" s="25"/>
      <c r="D250" s="26"/>
      <c r="E250" s="26"/>
      <c r="F250" s="26"/>
      <c r="G250" s="15"/>
    </row>
    <row r="251" spans="1:7" x14ac:dyDescent="0.25">
      <c r="A251" s="21"/>
      <c r="B251" s="19"/>
      <c r="C251" s="25"/>
      <c r="D251" s="22"/>
      <c r="E251" s="22"/>
      <c r="F251" s="22"/>
      <c r="G251" s="15"/>
    </row>
    <row r="252" spans="1:7" x14ac:dyDescent="0.25">
      <c r="A252" s="21"/>
      <c r="B252" s="19"/>
      <c r="C252" s="25"/>
      <c r="D252" s="34"/>
      <c r="E252" s="22"/>
      <c r="F252" s="22"/>
      <c r="G252" s="15"/>
    </row>
    <row r="253" spans="1:7" x14ac:dyDescent="0.25">
      <c r="A253" s="21"/>
      <c r="B253" s="19"/>
      <c r="C253" s="25"/>
      <c r="D253" s="22"/>
      <c r="E253" s="22"/>
      <c r="F253" s="22"/>
      <c r="G253" s="15"/>
    </row>
    <row r="254" spans="1:7" x14ac:dyDescent="0.25">
      <c r="A254" s="298"/>
      <c r="B254" s="291"/>
      <c r="C254" s="19"/>
      <c r="D254" s="27"/>
      <c r="E254" s="27"/>
      <c r="F254" s="27"/>
      <c r="G254" s="15"/>
    </row>
    <row r="255" spans="1:7" x14ac:dyDescent="0.25">
      <c r="A255" s="298"/>
      <c r="B255" s="291"/>
      <c r="C255" s="20"/>
      <c r="D255" s="27"/>
      <c r="E255" s="27"/>
      <c r="F255" s="27"/>
      <c r="G255" s="15"/>
    </row>
    <row r="256" spans="1:7" x14ac:dyDescent="0.25">
      <c r="A256" s="298"/>
      <c r="B256" s="291"/>
      <c r="C256" s="35"/>
      <c r="D256" s="27"/>
      <c r="E256" s="27"/>
      <c r="F256" s="27"/>
      <c r="G256" s="15"/>
    </row>
    <row r="257" spans="1:7" x14ac:dyDescent="0.25">
      <c r="A257" s="23"/>
      <c r="B257" s="20"/>
      <c r="C257" s="25"/>
      <c r="D257" s="26"/>
      <c r="E257" s="26"/>
      <c r="F257" s="26"/>
      <c r="G257" s="15"/>
    </row>
    <row r="258" spans="1:7" x14ac:dyDescent="0.25">
      <c r="A258" s="23"/>
      <c r="B258" s="20"/>
      <c r="C258" s="25"/>
      <c r="D258" s="26"/>
      <c r="E258" s="26"/>
      <c r="F258" s="26"/>
      <c r="G258" s="15"/>
    </row>
    <row r="259" spans="1:7" x14ac:dyDescent="0.25">
      <c r="A259" s="23"/>
      <c r="B259" s="20"/>
      <c r="C259" s="25"/>
      <c r="D259" s="26"/>
      <c r="E259" s="26"/>
      <c r="F259" s="26"/>
      <c r="G259" s="15"/>
    </row>
    <row r="260" spans="1:7" ht="119.25" customHeight="1" x14ac:dyDescent="0.25">
      <c r="A260" s="295"/>
      <c r="B260" s="296"/>
      <c r="C260" s="297"/>
      <c r="D260" s="294"/>
      <c r="E260" s="294"/>
      <c r="F260" s="26"/>
      <c r="G260" s="15"/>
    </row>
    <row r="261" spans="1:7" x14ac:dyDescent="0.25">
      <c r="A261" s="295"/>
      <c r="B261" s="296"/>
      <c r="C261" s="297"/>
      <c r="D261" s="294"/>
      <c r="E261" s="294"/>
      <c r="F261" s="26"/>
      <c r="G261" s="15"/>
    </row>
    <row r="262" spans="1:7" x14ac:dyDescent="0.25">
      <c r="A262" s="295"/>
      <c r="B262" s="296"/>
      <c r="C262" s="297"/>
      <c r="D262" s="294"/>
      <c r="E262" s="294"/>
      <c r="F262" s="26"/>
      <c r="G262" s="15"/>
    </row>
    <row r="263" spans="1:7" x14ac:dyDescent="0.25">
      <c r="A263" s="21"/>
      <c r="B263" s="19"/>
      <c r="C263" s="19"/>
      <c r="D263" s="22"/>
      <c r="E263" s="22"/>
      <c r="F263" s="22"/>
      <c r="G263" s="15"/>
    </row>
    <row r="264" spans="1:7" x14ac:dyDescent="0.25">
      <c r="A264" s="21"/>
      <c r="B264" s="19"/>
      <c r="C264" s="19"/>
      <c r="D264" s="22"/>
      <c r="E264" s="22"/>
      <c r="F264" s="22"/>
      <c r="G264" s="15"/>
    </row>
    <row r="265" spans="1:7" x14ac:dyDescent="0.25">
      <c r="A265" s="23"/>
      <c r="B265" s="20"/>
      <c r="C265" s="25"/>
      <c r="D265" s="26"/>
      <c r="E265" s="26"/>
      <c r="F265" s="26"/>
      <c r="G265" s="15"/>
    </row>
    <row r="266" spans="1:7" x14ac:dyDescent="0.25">
      <c r="A266" s="21"/>
      <c r="B266" s="19"/>
      <c r="C266" s="25"/>
      <c r="D266" s="22"/>
      <c r="E266" s="22"/>
      <c r="F266" s="22"/>
      <c r="G266" s="15"/>
    </row>
    <row r="267" spans="1:7" x14ac:dyDescent="0.25">
      <c r="A267" s="21"/>
      <c r="B267" s="19"/>
      <c r="C267" s="19"/>
      <c r="D267" s="22"/>
      <c r="E267" s="22"/>
      <c r="F267" s="22"/>
      <c r="G267" s="15"/>
    </row>
    <row r="268" spans="1:7" x14ac:dyDescent="0.25">
      <c r="A268" s="21"/>
      <c r="B268" s="19"/>
      <c r="C268" s="19"/>
      <c r="D268" s="22"/>
      <c r="E268" s="22"/>
      <c r="F268" s="22"/>
      <c r="G268" s="15"/>
    </row>
    <row r="269" spans="1:7" x14ac:dyDescent="0.25">
      <c r="A269" s="21"/>
      <c r="B269" s="19"/>
      <c r="C269" s="19"/>
      <c r="D269" s="27"/>
      <c r="E269" s="27"/>
      <c r="F269" s="27"/>
      <c r="G269" s="15"/>
    </row>
    <row r="270" spans="1:7" x14ac:dyDescent="0.25">
      <c r="A270" s="23"/>
      <c r="B270" s="24"/>
      <c r="C270" s="25"/>
      <c r="D270" s="26"/>
      <c r="E270" s="26"/>
      <c r="F270" s="26"/>
      <c r="G270" s="15"/>
    </row>
    <row r="271" spans="1:7" x14ac:dyDescent="0.25">
      <c r="A271" s="23"/>
      <c r="B271" s="24"/>
      <c r="C271" s="20"/>
      <c r="D271" s="26"/>
      <c r="E271" s="26"/>
      <c r="F271" s="26"/>
      <c r="G271" s="15"/>
    </row>
    <row r="272" spans="1:7" x14ac:dyDescent="0.25">
      <c r="A272" s="23"/>
      <c r="B272" s="24"/>
      <c r="C272" s="20"/>
      <c r="D272" s="26"/>
      <c r="E272" s="26"/>
      <c r="F272" s="26"/>
      <c r="G272" s="15"/>
    </row>
    <row r="273" spans="1:7" x14ac:dyDescent="0.25">
      <c r="A273" s="23"/>
      <c r="B273" s="24"/>
      <c r="C273" s="20"/>
      <c r="D273" s="26"/>
      <c r="E273" s="26"/>
      <c r="F273" s="26"/>
      <c r="G273" s="15"/>
    </row>
    <row r="274" spans="1:7" x14ac:dyDescent="0.25">
      <c r="A274" s="21"/>
      <c r="B274" s="10"/>
      <c r="C274" s="19"/>
      <c r="D274" s="22"/>
      <c r="E274" s="22"/>
      <c r="F274" s="22"/>
      <c r="G274" s="15"/>
    </row>
    <row r="275" spans="1:7" x14ac:dyDescent="0.25">
      <c r="A275" s="23"/>
      <c r="B275" s="24"/>
      <c r="C275" s="20"/>
      <c r="D275" s="26"/>
      <c r="E275" s="26"/>
      <c r="F275" s="26"/>
      <c r="G275" s="15"/>
    </row>
    <row r="276" spans="1:7" x14ac:dyDescent="0.25">
      <c r="A276" s="23"/>
      <c r="B276" s="24"/>
      <c r="C276" s="20"/>
      <c r="D276" s="26"/>
      <c r="E276" s="26"/>
      <c r="F276" s="26"/>
      <c r="G276" s="15"/>
    </row>
    <row r="277" spans="1:7" x14ac:dyDescent="0.25">
      <c r="A277" s="21"/>
      <c r="B277" s="19"/>
      <c r="C277" s="19"/>
      <c r="D277" s="22"/>
      <c r="E277" s="22"/>
      <c r="F277" s="22"/>
      <c r="G277" s="15"/>
    </row>
    <row r="278" spans="1:7" x14ac:dyDescent="0.25">
      <c r="A278" s="21"/>
      <c r="B278" s="19"/>
      <c r="C278" s="19"/>
      <c r="D278" s="36"/>
      <c r="E278" s="27"/>
      <c r="F278" s="27"/>
      <c r="G278" s="15"/>
    </row>
    <row r="279" spans="1:7" x14ac:dyDescent="0.25">
      <c r="A279" s="23"/>
      <c r="B279" s="20"/>
      <c r="C279" s="25"/>
      <c r="D279" s="37"/>
      <c r="E279" s="26"/>
      <c r="F279" s="26"/>
      <c r="G279" s="15"/>
    </row>
    <row r="280" spans="1:7" x14ac:dyDescent="0.25">
      <c r="A280" s="21"/>
      <c r="B280" s="19"/>
      <c r="C280" s="19"/>
      <c r="D280" s="22"/>
      <c r="E280" s="22"/>
      <c r="F280" s="22"/>
      <c r="G280" s="15"/>
    </row>
    <row r="281" spans="1:7" x14ac:dyDescent="0.25">
      <c r="A281" s="295"/>
      <c r="B281" s="291"/>
      <c r="C281" s="20"/>
      <c r="D281" s="294"/>
      <c r="E281" s="294"/>
      <c r="F281" s="294"/>
      <c r="G281" s="15"/>
    </row>
    <row r="282" spans="1:7" x14ac:dyDescent="0.25">
      <c r="A282" s="295"/>
      <c r="B282" s="291"/>
      <c r="C282" s="20"/>
      <c r="D282" s="294"/>
      <c r="E282" s="294"/>
      <c r="F282" s="294"/>
      <c r="G282" s="15"/>
    </row>
    <row r="283" spans="1:7" x14ac:dyDescent="0.25">
      <c r="A283" s="21"/>
      <c r="B283" s="19"/>
      <c r="C283" s="19"/>
      <c r="D283" s="27"/>
      <c r="E283" s="27"/>
      <c r="F283" s="27"/>
      <c r="G283" s="15"/>
    </row>
    <row r="284" spans="1:7" x14ac:dyDescent="0.25">
      <c r="A284" s="21"/>
      <c r="B284" s="19"/>
      <c r="C284" s="19"/>
      <c r="D284" s="22"/>
      <c r="E284" s="22"/>
      <c r="F284" s="22"/>
      <c r="G284" s="15"/>
    </row>
    <row r="285" spans="1:7" x14ac:dyDescent="0.25">
      <c r="A285" s="21"/>
      <c r="B285" s="19"/>
      <c r="C285" s="20"/>
      <c r="D285" s="22"/>
      <c r="E285" s="22"/>
      <c r="F285" s="22"/>
      <c r="G285" s="15"/>
    </row>
    <row r="286" spans="1:7" x14ac:dyDescent="0.25">
      <c r="A286" s="21"/>
      <c r="B286" s="19"/>
      <c r="C286" s="19"/>
      <c r="D286" s="22"/>
      <c r="E286" s="22"/>
      <c r="F286" s="22"/>
      <c r="G286" s="15"/>
    </row>
    <row r="287" spans="1:7" x14ac:dyDescent="0.25">
      <c r="A287" s="23"/>
      <c r="B287" s="19"/>
      <c r="C287" s="20"/>
      <c r="D287" s="26"/>
      <c r="E287" s="22"/>
      <c r="F287" s="22"/>
      <c r="G287" s="15"/>
    </row>
    <row r="288" spans="1:7" x14ac:dyDescent="0.25">
      <c r="A288" s="23"/>
      <c r="B288" s="19"/>
      <c r="C288" s="20"/>
      <c r="D288" s="26"/>
      <c r="E288" s="22"/>
      <c r="F288" s="22"/>
      <c r="G288" s="15"/>
    </row>
    <row r="289" spans="1:7" x14ac:dyDescent="0.25">
      <c r="A289" s="21"/>
      <c r="B289" s="19"/>
      <c r="C289" s="19"/>
      <c r="D289" s="32"/>
      <c r="E289" s="22"/>
      <c r="F289" s="22"/>
      <c r="G289" s="15"/>
    </row>
    <row r="290" spans="1:7" x14ac:dyDescent="0.25">
      <c r="A290" s="23"/>
      <c r="B290" s="19"/>
      <c r="C290" s="19"/>
      <c r="D290" s="29"/>
      <c r="E290" s="29"/>
      <c r="F290" s="29"/>
      <c r="G290" s="15"/>
    </row>
    <row r="291" spans="1:7" x14ac:dyDescent="0.25">
      <c r="A291" s="23"/>
      <c r="B291" s="20"/>
      <c r="C291" s="25"/>
      <c r="D291" s="26"/>
      <c r="E291" s="26"/>
      <c r="F291" s="26"/>
      <c r="G291" s="15"/>
    </row>
    <row r="292" spans="1:7" x14ac:dyDescent="0.25">
      <c r="A292" s="23"/>
      <c r="B292" s="20"/>
      <c r="C292" s="25"/>
      <c r="D292" s="26"/>
      <c r="E292" s="26"/>
      <c r="F292" s="26"/>
      <c r="G292" s="15"/>
    </row>
    <row r="293" spans="1:7" x14ac:dyDescent="0.25">
      <c r="A293" s="23"/>
      <c r="B293" s="20"/>
      <c r="C293" s="25"/>
      <c r="D293" s="26"/>
      <c r="E293" s="26"/>
      <c r="F293" s="26"/>
      <c r="G293" s="15"/>
    </row>
    <row r="294" spans="1:7" x14ac:dyDescent="0.25">
      <c r="A294" s="23"/>
      <c r="B294" s="20"/>
      <c r="C294" s="25"/>
      <c r="D294" s="26"/>
      <c r="E294" s="26"/>
      <c r="F294" s="26"/>
      <c r="G294" s="15"/>
    </row>
    <row r="295" spans="1:7" x14ac:dyDescent="0.25">
      <c r="A295" s="21"/>
      <c r="B295" s="19"/>
      <c r="C295" s="19"/>
      <c r="D295" s="22"/>
      <c r="E295" s="22"/>
      <c r="F295" s="22"/>
      <c r="G295" s="15"/>
    </row>
    <row r="296" spans="1:7" x14ac:dyDescent="0.25">
      <c r="A296" s="21"/>
      <c r="B296" s="19"/>
      <c r="C296" s="19"/>
      <c r="D296" s="22"/>
      <c r="E296" s="22"/>
      <c r="F296" s="26"/>
      <c r="G296" s="15"/>
    </row>
    <row r="297" spans="1:7" x14ac:dyDescent="0.25">
      <c r="A297" s="21"/>
      <c r="B297" s="19"/>
      <c r="C297" s="19"/>
      <c r="D297" s="22"/>
      <c r="E297" s="22"/>
      <c r="F297" s="22"/>
      <c r="G297" s="15"/>
    </row>
    <row r="298" spans="1:7" x14ac:dyDescent="0.25">
      <c r="A298" s="23"/>
      <c r="B298" s="24"/>
      <c r="C298" s="25"/>
      <c r="D298" s="26"/>
      <c r="E298" s="26"/>
      <c r="F298" s="26"/>
      <c r="G298" s="15"/>
    </row>
    <row r="299" spans="1:7" x14ac:dyDescent="0.25">
      <c r="A299" s="23"/>
      <c r="B299" s="24"/>
      <c r="C299" s="25"/>
      <c r="D299" s="28"/>
      <c r="E299" s="26"/>
      <c r="F299" s="26"/>
      <c r="G299" s="15"/>
    </row>
    <row r="300" spans="1:7" x14ac:dyDescent="0.25">
      <c r="A300" s="23"/>
      <c r="B300" s="24"/>
      <c r="C300" s="25"/>
      <c r="D300" s="26"/>
      <c r="E300" s="26"/>
      <c r="F300" s="26"/>
      <c r="G300" s="15"/>
    </row>
    <row r="301" spans="1:7" x14ac:dyDescent="0.25">
      <c r="A301" s="21"/>
      <c r="B301" s="19"/>
      <c r="C301" s="19"/>
      <c r="D301" s="27"/>
      <c r="E301" s="27"/>
      <c r="F301" s="27"/>
      <c r="G301" s="15"/>
    </row>
    <row r="302" spans="1:7" x14ac:dyDescent="0.25">
      <c r="A302" s="23"/>
      <c r="B302" s="20"/>
      <c r="C302" s="20"/>
      <c r="D302" s="26"/>
      <c r="E302" s="26"/>
      <c r="F302" s="26"/>
      <c r="G302" s="15"/>
    </row>
    <row r="303" spans="1:7" x14ac:dyDescent="0.25">
      <c r="A303" s="23"/>
      <c r="B303" s="20"/>
      <c r="C303" s="25"/>
      <c r="D303" s="26"/>
      <c r="E303" s="26"/>
      <c r="F303" s="26"/>
      <c r="G303" s="15"/>
    </row>
    <row r="304" spans="1:7" x14ac:dyDescent="0.25">
      <c r="A304" s="23"/>
      <c r="B304" s="24"/>
      <c r="C304" s="25"/>
      <c r="D304" s="26"/>
      <c r="E304" s="26"/>
      <c r="F304" s="26"/>
      <c r="G304" s="15"/>
    </row>
    <row r="305" spans="1:7" x14ac:dyDescent="0.25">
      <c r="A305" s="23"/>
      <c r="B305" s="24"/>
      <c r="C305" s="25"/>
      <c r="D305" s="26"/>
      <c r="E305" s="26"/>
      <c r="F305" s="26"/>
      <c r="G305" s="15"/>
    </row>
    <row r="306" spans="1:7" x14ac:dyDescent="0.25">
      <c r="A306" s="23"/>
      <c r="B306" s="24"/>
      <c r="C306" s="25"/>
      <c r="D306" s="26"/>
      <c r="E306" s="26"/>
      <c r="F306" s="26"/>
      <c r="G306" s="15"/>
    </row>
    <row r="307" spans="1:7" x14ac:dyDescent="0.25">
      <c r="A307" s="23"/>
      <c r="B307" s="24"/>
      <c r="C307" s="25"/>
      <c r="D307" s="26"/>
      <c r="E307" s="26"/>
      <c r="F307" s="26"/>
      <c r="G307" s="15"/>
    </row>
    <row r="308" spans="1:7" x14ac:dyDescent="0.25">
      <c r="A308" s="23"/>
      <c r="B308" s="24"/>
      <c r="C308" s="25"/>
      <c r="D308" s="26"/>
      <c r="E308" s="26"/>
      <c r="F308" s="26"/>
      <c r="G308" s="15"/>
    </row>
    <row r="309" spans="1:7" x14ac:dyDescent="0.25">
      <c r="A309" s="23"/>
      <c r="B309" s="24"/>
      <c r="C309" s="25"/>
      <c r="D309" s="26"/>
      <c r="E309" s="26"/>
      <c r="F309" s="26"/>
      <c r="G309" s="15"/>
    </row>
    <row r="310" spans="1:7" x14ac:dyDescent="0.25">
      <c r="A310" s="23"/>
      <c r="B310" s="24"/>
      <c r="C310" s="38"/>
      <c r="D310" s="26"/>
      <c r="E310" s="26"/>
      <c r="F310" s="26"/>
      <c r="G310" s="15"/>
    </row>
    <row r="311" spans="1:7" x14ac:dyDescent="0.25">
      <c r="A311" s="21"/>
      <c r="B311" s="10"/>
      <c r="C311" s="19"/>
      <c r="D311" s="22"/>
      <c r="E311" s="22"/>
      <c r="F311" s="22"/>
      <c r="G311" s="15"/>
    </row>
    <row r="312" spans="1:7" x14ac:dyDescent="0.25">
      <c r="A312" s="21"/>
      <c r="B312" s="10"/>
      <c r="C312" s="19"/>
      <c r="D312" s="26"/>
      <c r="E312" s="26"/>
      <c r="F312" s="26"/>
      <c r="G312" s="15"/>
    </row>
    <row r="313" spans="1:7" x14ac:dyDescent="0.25">
      <c r="A313" s="23"/>
      <c r="B313" s="24"/>
      <c r="C313" s="25"/>
      <c r="D313" s="26"/>
      <c r="E313" s="26"/>
      <c r="F313" s="26"/>
      <c r="G313" s="15"/>
    </row>
    <row r="314" spans="1:7" x14ac:dyDescent="0.25">
      <c r="A314" s="9"/>
      <c r="B314" s="19"/>
      <c r="C314" s="19"/>
      <c r="D314" s="27"/>
      <c r="E314" s="27"/>
      <c r="F314" s="22"/>
      <c r="G314" s="15"/>
    </row>
    <row r="315" spans="1:7" x14ac:dyDescent="0.25">
      <c r="A315" s="9"/>
      <c r="B315" s="19"/>
      <c r="C315" s="19"/>
      <c r="D315" s="22"/>
      <c r="E315" s="22"/>
      <c r="F315" s="22"/>
      <c r="G315" s="15"/>
    </row>
    <row r="316" spans="1:7" x14ac:dyDescent="0.25">
      <c r="A316" s="13"/>
      <c r="B316" s="20"/>
      <c r="C316" s="25"/>
      <c r="D316" s="26"/>
      <c r="E316" s="26"/>
      <c r="F316" s="26"/>
      <c r="G316" s="15"/>
    </row>
    <row r="317" spans="1:7" x14ac:dyDescent="0.25">
      <c r="A317" s="13"/>
      <c r="B317" s="20"/>
      <c r="C317" s="25"/>
      <c r="D317" s="26"/>
      <c r="E317" s="26"/>
      <c r="F317" s="26"/>
      <c r="G317" s="15"/>
    </row>
    <row r="318" spans="1:7" x14ac:dyDescent="0.25">
      <c r="A318" s="9"/>
      <c r="B318" s="19"/>
      <c r="C318" s="19"/>
      <c r="D318" s="22"/>
      <c r="E318" s="22"/>
      <c r="F318" s="22"/>
      <c r="G318" s="15"/>
    </row>
    <row r="319" spans="1:7" x14ac:dyDescent="0.25">
      <c r="A319" s="13"/>
      <c r="B319" s="20"/>
      <c r="C319" s="25"/>
      <c r="D319" s="26"/>
      <c r="E319" s="26"/>
      <c r="F319" s="26"/>
      <c r="G319" s="15"/>
    </row>
    <row r="320" spans="1:7" x14ac:dyDescent="0.25">
      <c r="A320" s="290"/>
      <c r="B320" s="291"/>
      <c r="C320" s="19"/>
      <c r="D320" s="292"/>
      <c r="E320" s="292"/>
      <c r="F320" s="292"/>
      <c r="G320" s="15"/>
    </row>
    <row r="321" spans="1:7" x14ac:dyDescent="0.25">
      <c r="A321" s="290"/>
      <c r="B321" s="291"/>
      <c r="C321" s="20"/>
      <c r="D321" s="292"/>
      <c r="E321" s="292"/>
      <c r="F321" s="292"/>
      <c r="G321" s="15"/>
    </row>
    <row r="322" spans="1:7" x14ac:dyDescent="0.25">
      <c r="A322" s="13"/>
      <c r="B322" s="20"/>
      <c r="C322" s="25"/>
      <c r="D322" s="26"/>
      <c r="E322" s="26"/>
      <c r="F322" s="26"/>
      <c r="G322" s="15"/>
    </row>
    <row r="323" spans="1:7" x14ac:dyDescent="0.25">
      <c r="A323" s="13"/>
      <c r="B323" s="20"/>
      <c r="C323" s="25"/>
      <c r="D323" s="26"/>
      <c r="E323" s="26"/>
      <c r="F323" s="26"/>
      <c r="G323" s="15"/>
    </row>
    <row r="324" spans="1:7" x14ac:dyDescent="0.25">
      <c r="A324" s="9"/>
      <c r="B324" s="19"/>
      <c r="C324" s="19"/>
      <c r="D324" s="22"/>
      <c r="E324" s="22"/>
      <c r="F324" s="22"/>
      <c r="G324" s="15"/>
    </row>
    <row r="325" spans="1:7" x14ac:dyDescent="0.25">
      <c r="A325" s="13"/>
      <c r="B325" s="19"/>
      <c r="C325" s="19"/>
      <c r="D325" s="26"/>
      <c r="E325" s="26"/>
      <c r="F325" s="26"/>
      <c r="G325" s="15"/>
    </row>
    <row r="326" spans="1:7" x14ac:dyDescent="0.25">
      <c r="A326" s="13"/>
      <c r="B326" s="19"/>
      <c r="C326" s="19"/>
      <c r="D326" s="26"/>
      <c r="E326" s="26"/>
      <c r="F326" s="22"/>
      <c r="G326" s="15"/>
    </row>
    <row r="327" spans="1:7" x14ac:dyDescent="0.25">
      <c r="A327" s="13"/>
      <c r="B327" s="19"/>
      <c r="C327" s="19"/>
      <c r="D327" s="26"/>
      <c r="E327" s="26"/>
      <c r="F327" s="26"/>
      <c r="G327" s="15"/>
    </row>
    <row r="328" spans="1:7" x14ac:dyDescent="0.25">
      <c r="A328" s="13"/>
      <c r="B328" s="19"/>
      <c r="C328" s="10"/>
      <c r="D328" s="29"/>
      <c r="E328" s="29"/>
      <c r="F328" s="29"/>
      <c r="G328" s="15"/>
    </row>
    <row r="329" spans="1:7" x14ac:dyDescent="0.25">
      <c r="A329" s="290"/>
      <c r="B329" s="291"/>
      <c r="C329" s="19"/>
      <c r="D329" s="292"/>
      <c r="E329" s="292"/>
      <c r="F329" s="292"/>
      <c r="G329" s="15"/>
    </row>
    <row r="330" spans="1:7" x14ac:dyDescent="0.25">
      <c r="A330" s="290"/>
      <c r="B330" s="291"/>
      <c r="C330" s="20"/>
      <c r="D330" s="292"/>
      <c r="E330" s="292"/>
      <c r="F330" s="292"/>
      <c r="G330" s="15"/>
    </row>
    <row r="331" spans="1:7" x14ac:dyDescent="0.25">
      <c r="A331" s="13"/>
      <c r="B331" s="39"/>
      <c r="C331" s="25"/>
      <c r="D331" s="26"/>
      <c r="E331" s="26"/>
      <c r="F331" s="26"/>
      <c r="G331" s="15"/>
    </row>
    <row r="332" spans="1:7" x14ac:dyDescent="0.25">
      <c r="A332" s="13"/>
      <c r="B332" s="39"/>
      <c r="C332" s="25"/>
      <c r="D332" s="26"/>
      <c r="E332" s="26"/>
      <c r="F332" s="26"/>
      <c r="G332" s="15"/>
    </row>
    <row r="333" spans="1:7" x14ac:dyDescent="0.25">
      <c r="A333" s="13"/>
      <c r="B333" s="39"/>
      <c r="C333" s="25"/>
      <c r="D333" s="26"/>
      <c r="E333" s="26"/>
      <c r="F333" s="26"/>
      <c r="G333" s="15"/>
    </row>
    <row r="334" spans="1:7" x14ac:dyDescent="0.25">
      <c r="A334" s="13"/>
      <c r="B334" s="39"/>
      <c r="C334" s="25"/>
      <c r="D334" s="26"/>
      <c r="E334" s="26"/>
      <c r="F334" s="26"/>
      <c r="G334" s="15"/>
    </row>
    <row r="335" spans="1:7" x14ac:dyDescent="0.25">
      <c r="A335" s="13"/>
      <c r="B335" s="39"/>
      <c r="C335" s="25"/>
      <c r="D335" s="26"/>
      <c r="E335" s="26"/>
      <c r="F335" s="26"/>
      <c r="G335" s="15"/>
    </row>
    <row r="336" spans="1:7" x14ac:dyDescent="0.25">
      <c r="A336" s="290"/>
      <c r="B336" s="290"/>
      <c r="C336" s="19"/>
      <c r="D336" s="293"/>
      <c r="E336" s="293"/>
      <c r="F336" s="293"/>
      <c r="G336" s="15"/>
    </row>
    <row r="337" spans="1:7" x14ac:dyDescent="0.25">
      <c r="A337" s="290"/>
      <c r="B337" s="290"/>
      <c r="C337" s="20"/>
      <c r="D337" s="293"/>
      <c r="E337" s="293"/>
      <c r="F337" s="293"/>
      <c r="G337" s="15"/>
    </row>
    <row r="338" spans="1:7" x14ac:dyDescent="0.25">
      <c r="A338" s="9"/>
      <c r="B338" s="9"/>
      <c r="C338" s="19"/>
      <c r="D338" s="22"/>
      <c r="E338" s="22"/>
      <c r="F338" s="22"/>
      <c r="G338" s="15"/>
    </row>
    <row r="339" spans="1:7" x14ac:dyDescent="0.25">
      <c r="A339" s="13"/>
      <c r="B339" s="13"/>
      <c r="C339" s="20"/>
      <c r="D339" s="26"/>
      <c r="E339" s="26"/>
      <c r="F339" s="26"/>
      <c r="G339" s="15"/>
    </row>
    <row r="340" spans="1:7" x14ac:dyDescent="0.25">
      <c r="A340" s="13"/>
      <c r="B340" s="13"/>
      <c r="C340" s="20"/>
      <c r="D340" s="26"/>
      <c r="E340" s="28"/>
      <c r="F340" s="26"/>
      <c r="G340" s="15"/>
    </row>
    <row r="341" spans="1:7" x14ac:dyDescent="0.25">
      <c r="A341" s="13"/>
      <c r="B341" s="13"/>
      <c r="C341" s="20"/>
      <c r="D341" s="26"/>
      <c r="E341" s="26"/>
      <c r="F341" s="26"/>
      <c r="G341" s="15"/>
    </row>
    <row r="342" spans="1:7" x14ac:dyDescent="0.25">
      <c r="A342" s="13"/>
      <c r="B342" s="13"/>
      <c r="C342" s="20"/>
      <c r="D342" s="26"/>
      <c r="E342" s="26"/>
      <c r="F342" s="26"/>
      <c r="G342" s="15"/>
    </row>
    <row r="343" spans="1:7" x14ac:dyDescent="0.25">
      <c r="A343" s="9"/>
      <c r="B343" s="9"/>
      <c r="C343" s="19"/>
      <c r="D343" s="22"/>
      <c r="E343" s="22"/>
      <c r="F343" s="22"/>
      <c r="G343" s="15"/>
    </row>
    <row r="344" spans="1:7" x14ac:dyDescent="0.25">
      <c r="A344" s="13"/>
      <c r="B344" s="13"/>
      <c r="C344" s="20"/>
      <c r="D344" s="26"/>
      <c r="E344" s="26"/>
      <c r="F344" s="26"/>
      <c r="G344" s="15"/>
    </row>
    <row r="345" spans="1:7" x14ac:dyDescent="0.25">
      <c r="A345" s="9"/>
      <c r="B345" s="9"/>
      <c r="C345" s="19"/>
      <c r="D345" s="22"/>
      <c r="E345" s="22"/>
      <c r="F345" s="22"/>
      <c r="G345" s="15"/>
    </row>
    <row r="346" spans="1:7" x14ac:dyDescent="0.25">
      <c r="A346" s="13"/>
      <c r="B346" s="39"/>
      <c r="C346" s="25"/>
      <c r="D346" s="26"/>
      <c r="E346" s="26"/>
      <c r="F346" s="26"/>
      <c r="G346" s="15"/>
    </row>
    <row r="347" spans="1:7" x14ac:dyDescent="0.25">
      <c r="A347" s="13"/>
      <c r="B347" s="39"/>
      <c r="C347" s="25"/>
      <c r="D347" s="26"/>
      <c r="E347" s="26"/>
      <c r="F347" s="26"/>
      <c r="G347" s="15"/>
    </row>
    <row r="348" spans="1:7" x14ac:dyDescent="0.25">
      <c r="A348" s="13"/>
      <c r="B348" s="39"/>
      <c r="C348" s="25"/>
      <c r="D348" s="26"/>
      <c r="E348" s="26"/>
      <c r="F348" s="26"/>
      <c r="G348" s="15"/>
    </row>
    <row r="349" spans="1:7" x14ac:dyDescent="0.25">
      <c r="A349" s="13"/>
      <c r="B349" s="39"/>
      <c r="C349" s="20"/>
      <c r="D349" s="26"/>
      <c r="E349" s="26"/>
      <c r="F349" s="26"/>
      <c r="G349" s="15"/>
    </row>
    <row r="350" spans="1:7" x14ac:dyDescent="0.25">
      <c r="A350" s="13"/>
      <c r="B350" s="39"/>
      <c r="C350" s="20"/>
      <c r="D350" s="26"/>
      <c r="E350" s="28"/>
      <c r="F350" s="26"/>
      <c r="G350" s="15"/>
    </row>
    <row r="351" spans="1:7" x14ac:dyDescent="0.25">
      <c r="A351" s="13"/>
      <c r="B351" s="39"/>
      <c r="C351" s="20"/>
      <c r="D351" s="26"/>
      <c r="E351" s="28"/>
      <c r="F351" s="26"/>
      <c r="G351" s="15"/>
    </row>
    <row r="352" spans="1:7" x14ac:dyDescent="0.25">
      <c r="A352" s="13"/>
      <c r="B352" s="39"/>
      <c r="C352" s="20"/>
      <c r="D352" s="26"/>
      <c r="E352" s="28"/>
      <c r="F352" s="26"/>
      <c r="G352" s="15"/>
    </row>
    <row r="353" spans="1:7" x14ac:dyDescent="0.25">
      <c r="A353" s="13"/>
      <c r="B353" s="39"/>
      <c r="C353" s="20"/>
      <c r="D353" s="26"/>
      <c r="E353" s="28"/>
      <c r="F353" s="26"/>
      <c r="G353" s="15"/>
    </row>
    <row r="354" spans="1:7" x14ac:dyDescent="0.25">
      <c r="A354" s="13"/>
      <c r="B354" s="39"/>
      <c r="C354" s="20"/>
      <c r="D354" s="26"/>
      <c r="E354" s="28"/>
      <c r="F354" s="26"/>
      <c r="G354" s="15"/>
    </row>
    <row r="355" spans="1:7" x14ac:dyDescent="0.25">
      <c r="A355" s="13"/>
      <c r="B355" s="39"/>
      <c r="C355" s="20"/>
      <c r="D355" s="26"/>
      <c r="E355" s="28"/>
      <c r="F355" s="26"/>
      <c r="G355" s="15"/>
    </row>
    <row r="356" spans="1:7" x14ac:dyDescent="0.25">
      <c r="A356" s="13"/>
      <c r="B356" s="39"/>
      <c r="C356" s="20"/>
      <c r="D356" s="26"/>
      <c r="E356" s="28"/>
      <c r="F356" s="26"/>
      <c r="G356" s="15"/>
    </row>
    <row r="357" spans="1:7" x14ac:dyDescent="0.25">
      <c r="A357" s="13"/>
      <c r="B357" s="39"/>
      <c r="C357" s="20"/>
      <c r="D357" s="26"/>
      <c r="E357" s="28"/>
      <c r="F357" s="26"/>
      <c r="G357" s="15"/>
    </row>
    <row r="358" spans="1:7" x14ac:dyDescent="0.25">
      <c r="A358" s="13"/>
      <c r="B358" s="39"/>
      <c r="C358" s="20"/>
      <c r="D358" s="26"/>
      <c r="E358" s="26"/>
      <c r="F358" s="26"/>
      <c r="G358" s="15"/>
    </row>
    <row r="359" spans="1:7" x14ac:dyDescent="0.25">
      <c r="A359" s="9"/>
      <c r="B359" s="19"/>
      <c r="C359" s="19"/>
      <c r="D359" s="22"/>
      <c r="E359" s="22"/>
      <c r="F359" s="22"/>
      <c r="G359" s="15"/>
    </row>
    <row r="360" spans="1:7" x14ac:dyDescent="0.25">
      <c r="A360" s="9"/>
      <c r="B360" s="19"/>
      <c r="C360" s="19"/>
      <c r="D360" s="22"/>
      <c r="E360" s="22"/>
      <c r="F360" s="22"/>
      <c r="G360" s="15"/>
    </row>
    <row r="361" spans="1:7" x14ac:dyDescent="0.25">
      <c r="A361" s="13"/>
      <c r="B361" s="39"/>
      <c r="C361" s="25"/>
      <c r="D361" s="26"/>
      <c r="E361" s="26"/>
      <c r="F361" s="26"/>
      <c r="G361" s="15"/>
    </row>
    <row r="362" spans="1:7" x14ac:dyDescent="0.25">
      <c r="A362" s="13"/>
      <c r="B362" s="39"/>
      <c r="C362" s="25"/>
      <c r="D362" s="28"/>
      <c r="E362" s="26"/>
      <c r="F362" s="26"/>
      <c r="G362" s="15"/>
    </row>
    <row r="363" spans="1:7" x14ac:dyDescent="0.25">
      <c r="A363" s="13"/>
      <c r="B363" s="39"/>
      <c r="C363" s="25"/>
      <c r="D363" s="26"/>
      <c r="E363" s="26"/>
      <c r="F363" s="26"/>
      <c r="G363" s="15"/>
    </row>
    <row r="364" spans="1:7" x14ac:dyDescent="0.25">
      <c r="A364" s="13"/>
      <c r="B364" s="39"/>
      <c r="C364" s="38"/>
      <c r="D364" s="26"/>
      <c r="E364" s="26"/>
      <c r="F364" s="26"/>
      <c r="G364" s="15"/>
    </row>
    <row r="365" spans="1:7" x14ac:dyDescent="0.25">
      <c r="A365" s="13"/>
      <c r="B365" s="39"/>
      <c r="C365" s="38"/>
      <c r="D365" s="26"/>
      <c r="E365" s="26"/>
      <c r="F365" s="26"/>
      <c r="G365" s="15"/>
    </row>
    <row r="366" spans="1:7" x14ac:dyDescent="0.25">
      <c r="A366" s="9"/>
      <c r="B366" s="40"/>
      <c r="C366" s="19"/>
      <c r="D366" s="22"/>
      <c r="E366" s="22"/>
      <c r="F366" s="22"/>
      <c r="G366" s="15"/>
    </row>
    <row r="367" spans="1:7" x14ac:dyDescent="0.25">
      <c r="A367" s="13"/>
      <c r="B367" s="41"/>
      <c r="C367" s="25"/>
      <c r="D367" s="26"/>
      <c r="E367" s="26"/>
      <c r="F367" s="26"/>
      <c r="G367" s="15"/>
    </row>
    <row r="368" spans="1:7" x14ac:dyDescent="0.25">
      <c r="A368" s="13"/>
      <c r="B368" s="41"/>
      <c r="C368" s="25"/>
      <c r="D368" s="26"/>
      <c r="E368" s="28"/>
      <c r="F368" s="26"/>
      <c r="G368" s="15"/>
    </row>
    <row r="369" spans="1:7" x14ac:dyDescent="0.25">
      <c r="A369" s="41"/>
      <c r="B369" s="15"/>
      <c r="C369" s="15"/>
      <c r="D369" s="15"/>
      <c r="E369" s="15"/>
      <c r="F369" s="15"/>
      <c r="G369" s="15"/>
    </row>
    <row r="370" spans="1:7" x14ac:dyDescent="0.25">
      <c r="A370" s="41"/>
      <c r="B370" s="15"/>
      <c r="C370" s="15"/>
      <c r="D370" s="15"/>
      <c r="E370" s="15"/>
      <c r="F370" s="15"/>
      <c r="G370" s="15"/>
    </row>
    <row r="371" spans="1:7" x14ac:dyDescent="0.25">
      <c r="A371" s="41"/>
      <c r="B371" s="15"/>
      <c r="C371" s="15"/>
      <c r="D371" s="15"/>
      <c r="E371" s="15"/>
      <c r="F371" s="15"/>
      <c r="G371" s="15"/>
    </row>
    <row r="372" spans="1:7" x14ac:dyDescent="0.25">
      <c r="A372" s="41"/>
      <c r="B372" s="15"/>
      <c r="C372" s="15"/>
      <c r="D372" s="15"/>
      <c r="E372" s="15"/>
      <c r="F372" s="15"/>
      <c r="G372" s="15"/>
    </row>
    <row r="373" spans="1:7" x14ac:dyDescent="0.25">
      <c r="A373" s="41"/>
      <c r="B373" s="15"/>
      <c r="C373" s="15"/>
      <c r="D373" s="15"/>
      <c r="E373" s="15"/>
      <c r="F373" s="15"/>
      <c r="G373" s="15"/>
    </row>
    <row r="374" spans="1:7" x14ac:dyDescent="0.25">
      <c r="A374" s="41"/>
      <c r="B374" s="15"/>
      <c r="C374" s="15"/>
      <c r="D374" s="15"/>
      <c r="E374" s="15"/>
      <c r="F374" s="15"/>
      <c r="G374" s="15"/>
    </row>
    <row r="375" spans="1:7" x14ac:dyDescent="0.25">
      <c r="A375" s="41"/>
      <c r="B375" s="15"/>
      <c r="C375" s="15"/>
      <c r="D375" s="15"/>
      <c r="E375" s="15"/>
      <c r="F375" s="15"/>
      <c r="G375" s="15"/>
    </row>
    <row r="376" spans="1:7" x14ac:dyDescent="0.25">
      <c r="A376" s="41"/>
      <c r="B376" s="15"/>
      <c r="C376" s="15"/>
      <c r="D376" s="15"/>
      <c r="E376" s="15"/>
      <c r="F376" s="15"/>
      <c r="G376" s="15"/>
    </row>
    <row r="377" spans="1:7" x14ac:dyDescent="0.25">
      <c r="A377" s="41"/>
      <c r="B377" s="15"/>
      <c r="C377" s="15"/>
      <c r="D377" s="15"/>
      <c r="E377" s="15"/>
      <c r="F377" s="15"/>
      <c r="G377" s="15"/>
    </row>
    <row r="378" spans="1:7" x14ac:dyDescent="0.25">
      <c r="A378" s="41"/>
      <c r="B378" s="15"/>
      <c r="C378" s="15"/>
      <c r="D378" s="15"/>
      <c r="E378" s="15"/>
      <c r="F378" s="15"/>
      <c r="G378" s="15"/>
    </row>
    <row r="379" spans="1:7" x14ac:dyDescent="0.25">
      <c r="A379" s="41"/>
      <c r="B379" s="15"/>
      <c r="C379" s="15"/>
      <c r="D379" s="15"/>
      <c r="E379" s="15"/>
      <c r="F379" s="15"/>
      <c r="G379" s="15"/>
    </row>
    <row r="380" spans="1:7" x14ac:dyDescent="0.25">
      <c r="A380" s="41"/>
      <c r="B380" s="15"/>
      <c r="C380" s="15"/>
      <c r="D380" s="15"/>
      <c r="E380" s="15"/>
      <c r="F380" s="15"/>
      <c r="G380" s="15"/>
    </row>
    <row r="381" spans="1:7" x14ac:dyDescent="0.25">
      <c r="A381" s="41"/>
      <c r="B381" s="15"/>
      <c r="C381" s="15"/>
      <c r="D381" s="15"/>
      <c r="E381" s="15"/>
      <c r="F381" s="15"/>
      <c r="G381" s="15"/>
    </row>
    <row r="382" spans="1:7" x14ac:dyDescent="0.25">
      <c r="A382" s="41"/>
      <c r="B382" s="15"/>
      <c r="C382" s="15"/>
      <c r="D382" s="15"/>
      <c r="E382" s="15"/>
      <c r="F382" s="15"/>
      <c r="G382" s="15"/>
    </row>
    <row r="383" spans="1:7" x14ac:dyDescent="0.25">
      <c r="A383" s="41"/>
      <c r="B383" s="15"/>
      <c r="C383" s="15"/>
      <c r="D383" s="15"/>
      <c r="E383" s="15"/>
      <c r="F383" s="15"/>
      <c r="G383" s="15"/>
    </row>
    <row r="384" spans="1:7" x14ac:dyDescent="0.25">
      <c r="A384" s="41"/>
      <c r="B384" s="15"/>
      <c r="C384" s="15"/>
      <c r="D384" s="15"/>
      <c r="E384" s="15"/>
      <c r="F384" s="15"/>
      <c r="G384" s="15"/>
    </row>
    <row r="385" spans="1:7" x14ac:dyDescent="0.25">
      <c r="A385" s="41"/>
      <c r="B385" s="15"/>
      <c r="C385" s="15"/>
      <c r="D385" s="15"/>
      <c r="E385" s="15"/>
      <c r="F385" s="15"/>
      <c r="G385" s="15"/>
    </row>
    <row r="386" spans="1:7" x14ac:dyDescent="0.25">
      <c r="A386" s="41"/>
      <c r="B386" s="15"/>
      <c r="C386" s="15"/>
      <c r="D386" s="15"/>
      <c r="E386" s="15"/>
      <c r="F386" s="15"/>
      <c r="G386" s="15"/>
    </row>
    <row r="387" spans="1:7" x14ac:dyDescent="0.25">
      <c r="A387" s="41"/>
      <c r="B387" s="15"/>
      <c r="C387" s="15"/>
      <c r="D387" s="15"/>
      <c r="E387" s="15"/>
      <c r="F387" s="15"/>
      <c r="G387" s="15"/>
    </row>
    <row r="388" spans="1:7" x14ac:dyDescent="0.25">
      <c r="A388" s="40"/>
      <c r="B388" s="15"/>
      <c r="C388" s="15"/>
      <c r="D388" s="15"/>
      <c r="E388" s="15"/>
      <c r="F388" s="15"/>
      <c r="G388" s="15"/>
    </row>
    <row r="389" spans="1:7" x14ac:dyDescent="0.25">
      <c r="A389" s="40"/>
      <c r="B389" s="15"/>
      <c r="C389" s="15"/>
      <c r="D389" s="15"/>
      <c r="E389" s="15"/>
      <c r="F389" s="15"/>
      <c r="G389" s="15"/>
    </row>
    <row r="390" spans="1:7" x14ac:dyDescent="0.25">
      <c r="A390" s="41"/>
      <c r="B390" s="15"/>
      <c r="C390" s="15"/>
      <c r="D390" s="15"/>
      <c r="E390" s="15"/>
      <c r="F390" s="15"/>
      <c r="G390" s="15"/>
    </row>
    <row r="391" spans="1:7" x14ac:dyDescent="0.25">
      <c r="A391" s="15"/>
      <c r="B391" s="15"/>
      <c r="C391" s="15"/>
      <c r="D391" s="15"/>
      <c r="E391" s="15"/>
      <c r="F391" s="15"/>
      <c r="G391" s="15"/>
    </row>
    <row r="392" spans="1:7" x14ac:dyDescent="0.25">
      <c r="A392" s="15"/>
      <c r="B392" s="15"/>
      <c r="C392" s="15"/>
      <c r="D392" s="15"/>
      <c r="E392" s="15"/>
      <c r="F392" s="15"/>
      <c r="G392" s="15"/>
    </row>
    <row r="393" spans="1:7" x14ac:dyDescent="0.25">
      <c r="A393" s="15"/>
      <c r="B393" s="15"/>
      <c r="C393" s="15"/>
      <c r="D393" s="15"/>
      <c r="E393" s="15"/>
      <c r="F393" s="15"/>
      <c r="G393" s="15"/>
    </row>
    <row r="394" spans="1:7" x14ac:dyDescent="0.25">
      <c r="A394" s="15"/>
      <c r="B394" s="15"/>
      <c r="C394" s="15"/>
      <c r="D394" s="15"/>
      <c r="E394" s="15"/>
      <c r="F394" s="15"/>
      <c r="G394" s="15"/>
    </row>
    <row r="395" spans="1:7" x14ac:dyDescent="0.25">
      <c r="A395" s="15"/>
      <c r="B395" s="15"/>
      <c r="C395" s="15"/>
      <c r="D395" s="15"/>
      <c r="E395" s="15"/>
      <c r="F395" s="15"/>
      <c r="G395" s="15"/>
    </row>
    <row r="396" spans="1:7" x14ac:dyDescent="0.25">
      <c r="A396" s="15"/>
      <c r="B396" s="15"/>
      <c r="C396" s="15"/>
      <c r="D396" s="15"/>
      <c r="E396" s="15"/>
      <c r="F396" s="15"/>
      <c r="G396" s="15"/>
    </row>
    <row r="397" spans="1:7" x14ac:dyDescent="0.25">
      <c r="A397" s="15"/>
      <c r="B397" s="15"/>
      <c r="C397" s="15"/>
      <c r="D397" s="15"/>
      <c r="E397" s="15"/>
      <c r="F397" s="15"/>
      <c r="G397" s="15"/>
    </row>
    <row r="398" spans="1:7" x14ac:dyDescent="0.25">
      <c r="A398" s="15"/>
      <c r="B398" s="15"/>
      <c r="C398" s="15"/>
      <c r="D398" s="15"/>
      <c r="E398" s="15"/>
      <c r="F398" s="15"/>
      <c r="G398" s="15"/>
    </row>
    <row r="399" spans="1:7" x14ac:dyDescent="0.25">
      <c r="A399" s="15"/>
      <c r="B399" s="15"/>
      <c r="C399" s="15"/>
      <c r="D399" s="15"/>
      <c r="E399" s="15"/>
      <c r="F399" s="15"/>
      <c r="G399" s="15"/>
    </row>
    <row r="400" spans="1:7" x14ac:dyDescent="0.25">
      <c r="A400" s="15"/>
      <c r="B400" s="15"/>
      <c r="C400" s="15"/>
      <c r="D400" s="15"/>
      <c r="E400" s="15"/>
      <c r="F400" s="15"/>
      <c r="G400" s="15"/>
    </row>
    <row r="401" spans="1:7" x14ac:dyDescent="0.25">
      <c r="A401" s="15"/>
      <c r="B401" s="15"/>
      <c r="C401" s="15"/>
      <c r="D401" s="15"/>
      <c r="E401" s="15"/>
      <c r="F401" s="15"/>
      <c r="G401" s="15"/>
    </row>
    <row r="402" spans="1:7" x14ac:dyDescent="0.25">
      <c r="A402" s="15"/>
      <c r="B402" s="15"/>
      <c r="C402" s="15"/>
      <c r="D402" s="15"/>
      <c r="E402" s="15"/>
      <c r="F402" s="15"/>
      <c r="G402" s="15"/>
    </row>
    <row r="403" spans="1:7" x14ac:dyDescent="0.25">
      <c r="A403" s="15"/>
      <c r="B403" s="15"/>
      <c r="C403" s="15"/>
      <c r="D403" s="15"/>
      <c r="E403" s="15"/>
      <c r="F403" s="15"/>
      <c r="G403" s="15"/>
    </row>
  </sheetData>
  <mergeCells count="231">
    <mergeCell ref="D38:D39"/>
    <mergeCell ref="B40:C40"/>
    <mergeCell ref="B34:C34"/>
    <mergeCell ref="D36:D37"/>
    <mergeCell ref="F52:F53"/>
    <mergeCell ref="B132:C132"/>
    <mergeCell ref="B70:C70"/>
    <mergeCell ref="D72:D75"/>
    <mergeCell ref="B58:C58"/>
    <mergeCell ref="B60:C60"/>
    <mergeCell ref="B61:C61"/>
    <mergeCell ref="E62:E65"/>
    <mergeCell ref="B66:C66"/>
    <mergeCell ref="B68:C68"/>
    <mergeCell ref="F62:F65"/>
    <mergeCell ref="B76:C76"/>
    <mergeCell ref="B77:C77"/>
    <mergeCell ref="B78:C78"/>
    <mergeCell ref="F113:F114"/>
    <mergeCell ref="B43:C43"/>
    <mergeCell ref="B41:C41"/>
    <mergeCell ref="B83:C83"/>
    <mergeCell ref="B49:C49"/>
    <mergeCell ref="B45:C45"/>
    <mergeCell ref="A148:A151"/>
    <mergeCell ref="B148:C151"/>
    <mergeCell ref="D148:D151"/>
    <mergeCell ref="A146:A147"/>
    <mergeCell ref="B146:C147"/>
    <mergeCell ref="D146:D147"/>
    <mergeCell ref="B140:C140"/>
    <mergeCell ref="B95:C95"/>
    <mergeCell ref="B120:C120"/>
    <mergeCell ref="B137:C137"/>
    <mergeCell ref="D102:D104"/>
    <mergeCell ref="A105:A106"/>
    <mergeCell ref="D105:D106"/>
    <mergeCell ref="A107:A110"/>
    <mergeCell ref="B107:C110"/>
    <mergeCell ref="A102:A104"/>
    <mergeCell ref="D107:D110"/>
    <mergeCell ref="B122:C122"/>
    <mergeCell ref="B142:C142"/>
    <mergeCell ref="A52:A53"/>
    <mergeCell ref="B52:C53"/>
    <mergeCell ref="B55:C55"/>
    <mergeCell ref="B56:C56"/>
    <mergeCell ref="B57:C57"/>
    <mergeCell ref="B123:C123"/>
    <mergeCell ref="B134:C134"/>
    <mergeCell ref="B67:C67"/>
    <mergeCell ref="B115:C115"/>
    <mergeCell ref="A113:A114"/>
    <mergeCell ref="B113:C114"/>
    <mergeCell ref="B54:C54"/>
    <mergeCell ref="B62:C65"/>
    <mergeCell ref="B71:C71"/>
    <mergeCell ref="A166:A167"/>
    <mergeCell ref="B166:B167"/>
    <mergeCell ref="C166:C167"/>
    <mergeCell ref="D166:D167"/>
    <mergeCell ref="F166:F167"/>
    <mergeCell ref="A162:A163"/>
    <mergeCell ref="B162:B163"/>
    <mergeCell ref="D162:D163"/>
    <mergeCell ref="B153:C153"/>
    <mergeCell ref="A172:A173"/>
    <mergeCell ref="B172:B173"/>
    <mergeCell ref="C172:C173"/>
    <mergeCell ref="A157:G157"/>
    <mergeCell ref="A159:G159"/>
    <mergeCell ref="A191:A200"/>
    <mergeCell ref="B191:B200"/>
    <mergeCell ref="C191:C200"/>
    <mergeCell ref="F191:F200"/>
    <mergeCell ref="E175:E176"/>
    <mergeCell ref="F175:F176"/>
    <mergeCell ref="A180:A182"/>
    <mergeCell ref="B180:B182"/>
    <mergeCell ref="C180:C182"/>
    <mergeCell ref="A183:A185"/>
    <mergeCell ref="B183:B185"/>
    <mergeCell ref="C183:C185"/>
    <mergeCell ref="F183:F185"/>
    <mergeCell ref="A175:A176"/>
    <mergeCell ref="B175:B176"/>
    <mergeCell ref="D175:D176"/>
    <mergeCell ref="A186:A189"/>
    <mergeCell ref="E162:E163"/>
    <mergeCell ref="F162:F163"/>
    <mergeCell ref="B186:B189"/>
    <mergeCell ref="C186:C189"/>
    <mergeCell ref="F186:F189"/>
    <mergeCell ref="A201:A203"/>
    <mergeCell ref="B201:B203"/>
    <mergeCell ref="C201:C203"/>
    <mergeCell ref="D201:D203"/>
    <mergeCell ref="F201:F203"/>
    <mergeCell ref="A204:A206"/>
    <mergeCell ref="B204:B206"/>
    <mergeCell ref="C204:C206"/>
    <mergeCell ref="D204:D206"/>
    <mergeCell ref="F204:F206"/>
    <mergeCell ref="A207:A209"/>
    <mergeCell ref="B207:B209"/>
    <mergeCell ref="C207:C209"/>
    <mergeCell ref="D207:D209"/>
    <mergeCell ref="F207:F209"/>
    <mergeCell ref="A218:A219"/>
    <mergeCell ref="B218:B219"/>
    <mergeCell ref="D218:D219"/>
    <mergeCell ref="E218:E219"/>
    <mergeCell ref="F218:F219"/>
    <mergeCell ref="A240:A241"/>
    <mergeCell ref="B240:B241"/>
    <mergeCell ref="C240:C241"/>
    <mergeCell ref="D240:D241"/>
    <mergeCell ref="E240:E241"/>
    <mergeCell ref="F240:F241"/>
    <mergeCell ref="A222:A223"/>
    <mergeCell ref="B222:B223"/>
    <mergeCell ref="D222:D223"/>
    <mergeCell ref="E222:E223"/>
    <mergeCell ref="F222:F223"/>
    <mergeCell ref="A229:A230"/>
    <mergeCell ref="B229:B230"/>
    <mergeCell ref="C229:C230"/>
    <mergeCell ref="F229:F230"/>
    <mergeCell ref="B281:B282"/>
    <mergeCell ref="D281:D282"/>
    <mergeCell ref="E281:E282"/>
    <mergeCell ref="A244:A245"/>
    <mergeCell ref="B244:B245"/>
    <mergeCell ref="D244:D245"/>
    <mergeCell ref="E244:E245"/>
    <mergeCell ref="F244:F245"/>
    <mergeCell ref="A254:A256"/>
    <mergeCell ref="B254:B256"/>
    <mergeCell ref="A3:G3"/>
    <mergeCell ref="A329:A330"/>
    <mergeCell ref="B329:B330"/>
    <mergeCell ref="D329:D330"/>
    <mergeCell ref="E329:E330"/>
    <mergeCell ref="F329:F330"/>
    <mergeCell ref="A336:A337"/>
    <mergeCell ref="B336:B337"/>
    <mergeCell ref="D336:D337"/>
    <mergeCell ref="E336:E337"/>
    <mergeCell ref="F336:F337"/>
    <mergeCell ref="F281:F282"/>
    <mergeCell ref="A320:A321"/>
    <mergeCell ref="B320:B321"/>
    <mergeCell ref="D320:D321"/>
    <mergeCell ref="E320:E321"/>
    <mergeCell ref="F320:F321"/>
    <mergeCell ref="A260:A262"/>
    <mergeCell ref="B260:B262"/>
    <mergeCell ref="C260:C262"/>
    <mergeCell ref="D260:D262"/>
    <mergeCell ref="E260:E262"/>
    <mergeCell ref="A281:A282"/>
    <mergeCell ref="B51:C51"/>
    <mergeCell ref="A2:L2"/>
    <mergeCell ref="A32:K32"/>
    <mergeCell ref="E102:E104"/>
    <mergeCell ref="F102:F104"/>
    <mergeCell ref="G102:G104"/>
    <mergeCell ref="B98:C98"/>
    <mergeCell ref="B99:C99"/>
    <mergeCell ref="B100:C100"/>
    <mergeCell ref="B101:C101"/>
    <mergeCell ref="B90:C90"/>
    <mergeCell ref="B91:C91"/>
    <mergeCell ref="B92:C92"/>
    <mergeCell ref="B93:C93"/>
    <mergeCell ref="B96:C96"/>
    <mergeCell ref="B97:C97"/>
    <mergeCell ref="B84:C84"/>
    <mergeCell ref="B85:C85"/>
    <mergeCell ref="B86:C86"/>
    <mergeCell ref="B87:C87"/>
    <mergeCell ref="B88:C88"/>
    <mergeCell ref="A72:A75"/>
    <mergeCell ref="A62:A65"/>
    <mergeCell ref="B42:C42"/>
    <mergeCell ref="B69:C69"/>
    <mergeCell ref="G146:G147"/>
    <mergeCell ref="B117:C117"/>
    <mergeCell ref="B139:C139"/>
    <mergeCell ref="B127:C127"/>
    <mergeCell ref="B128:C128"/>
    <mergeCell ref="B129:C129"/>
    <mergeCell ref="B130:C130"/>
    <mergeCell ref="G113:G114"/>
    <mergeCell ref="E113:E114"/>
    <mergeCell ref="B141:C141"/>
    <mergeCell ref="B144:C144"/>
    <mergeCell ref="B119:C119"/>
    <mergeCell ref="B124:C124"/>
    <mergeCell ref="B125:C125"/>
    <mergeCell ref="B126:C126"/>
    <mergeCell ref="B133:C133"/>
    <mergeCell ref="F146:F147"/>
    <mergeCell ref="E146:E147"/>
    <mergeCell ref="B121:C121"/>
    <mergeCell ref="B135:C135"/>
    <mergeCell ref="B143:C143"/>
    <mergeCell ref="B46:C46"/>
    <mergeCell ref="B44:C44"/>
    <mergeCell ref="G52:G53"/>
    <mergeCell ref="B94:C94"/>
    <mergeCell ref="B136:C136"/>
    <mergeCell ref="B118:C118"/>
    <mergeCell ref="G62:G65"/>
    <mergeCell ref="D62:D65"/>
    <mergeCell ref="B72:C75"/>
    <mergeCell ref="B89:C89"/>
    <mergeCell ref="B79:C79"/>
    <mergeCell ref="B80:C80"/>
    <mergeCell ref="B81:C81"/>
    <mergeCell ref="B82:C82"/>
    <mergeCell ref="E72:E75"/>
    <mergeCell ref="G72:G75"/>
    <mergeCell ref="B112:C112"/>
    <mergeCell ref="B111:C111"/>
    <mergeCell ref="E52:E53"/>
    <mergeCell ref="B47:C47"/>
    <mergeCell ref="B48:C48"/>
    <mergeCell ref="B50:C50"/>
    <mergeCell ref="B59:C59"/>
    <mergeCell ref="B116:C116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tabSelected="1" topLeftCell="A188" workbookViewId="0">
      <selection activeCell="A195" sqref="A195:XFD195"/>
    </sheetView>
  </sheetViews>
  <sheetFormatPr defaultRowHeight="15" x14ac:dyDescent="0.25"/>
  <cols>
    <col min="1" max="1" width="4.5703125" customWidth="1"/>
    <col min="3" max="3" width="21.5703125" customWidth="1"/>
    <col min="4" max="4" width="14.140625" customWidth="1"/>
    <col min="5" max="5" width="15" customWidth="1"/>
    <col min="6" max="6" width="15.5703125" customWidth="1"/>
    <col min="7" max="7" width="9.140625" hidden="1" customWidth="1"/>
    <col min="8" max="8" width="22.140625" customWidth="1"/>
    <col min="9" max="9" width="14.5703125" customWidth="1"/>
  </cols>
  <sheetData>
    <row r="1" spans="1:7" ht="31.5" customHeight="1" x14ac:dyDescent="0.25">
      <c r="A1" s="346" t="s">
        <v>311</v>
      </c>
      <c r="B1" s="284"/>
      <c r="C1" s="284"/>
      <c r="D1" s="284"/>
      <c r="E1" s="284"/>
      <c r="F1" s="284"/>
      <c r="G1" s="284"/>
    </row>
    <row r="2" spans="1:7" x14ac:dyDescent="0.25">
      <c r="A2" s="46"/>
    </row>
    <row r="3" spans="1:7" ht="15.75" thickBot="1" x14ac:dyDescent="0.3">
      <c r="A3" s="347" t="s">
        <v>73</v>
      </c>
      <c r="B3" s="282"/>
      <c r="C3" s="282"/>
      <c r="D3" s="282"/>
      <c r="E3" s="282"/>
      <c r="F3" s="282"/>
      <c r="G3" s="282"/>
    </row>
    <row r="4" spans="1:7" ht="45.75" thickBot="1" x14ac:dyDescent="0.3">
      <c r="A4" s="47" t="s">
        <v>4</v>
      </c>
      <c r="B4" s="48" t="s">
        <v>5</v>
      </c>
      <c r="C4" s="48" t="s">
        <v>74</v>
      </c>
      <c r="D4" s="48" t="s">
        <v>7</v>
      </c>
      <c r="E4" s="48" t="s">
        <v>8</v>
      </c>
      <c r="F4" s="49" t="s">
        <v>150</v>
      </c>
    </row>
    <row r="5" spans="1:7" ht="15.75" thickBot="1" x14ac:dyDescent="0.3">
      <c r="A5" s="50">
        <v>1</v>
      </c>
      <c r="B5" s="51">
        <v>2</v>
      </c>
      <c r="C5" s="51">
        <v>3</v>
      </c>
      <c r="D5" s="51">
        <v>4</v>
      </c>
      <c r="E5" s="51">
        <v>5</v>
      </c>
      <c r="F5" s="51">
        <v>6</v>
      </c>
    </row>
    <row r="6" spans="1:7" ht="16.5" customHeight="1" x14ac:dyDescent="0.25">
      <c r="A6" s="332">
        <v>1</v>
      </c>
      <c r="B6" s="351" t="s">
        <v>132</v>
      </c>
      <c r="C6" s="104" t="s">
        <v>75</v>
      </c>
      <c r="D6" s="349">
        <f>D8+D9+D11</f>
        <v>347434</v>
      </c>
      <c r="E6" s="349">
        <f>E8+E9+E11</f>
        <v>93300.540000000008</v>
      </c>
      <c r="F6" s="314">
        <f>E6/D6*100</f>
        <v>26.85417662059557</v>
      </c>
    </row>
    <row r="7" spans="1:7" ht="24.75" customHeight="1" thickBot="1" x14ac:dyDescent="0.3">
      <c r="A7" s="348"/>
      <c r="B7" s="352"/>
      <c r="C7" s="107" t="s">
        <v>65</v>
      </c>
      <c r="D7" s="350"/>
      <c r="E7" s="350"/>
      <c r="F7" s="315"/>
    </row>
    <row r="8" spans="1:7" ht="100.5" customHeight="1" thickBot="1" x14ac:dyDescent="0.3">
      <c r="A8" s="86" t="s">
        <v>9</v>
      </c>
      <c r="B8" s="91"/>
      <c r="C8" s="264" t="s">
        <v>292</v>
      </c>
      <c r="D8" s="98">
        <v>11100</v>
      </c>
      <c r="E8" s="201">
        <v>6967.05</v>
      </c>
      <c r="F8" s="202">
        <f t="shared" ref="F8:F9" si="0">E8/D8*100</f>
        <v>62.766216216216222</v>
      </c>
    </row>
    <row r="9" spans="1:7" ht="60.75" customHeight="1" thickBot="1" x14ac:dyDescent="0.3">
      <c r="A9" s="180" t="s">
        <v>10</v>
      </c>
      <c r="B9" s="91"/>
      <c r="C9" s="107" t="s">
        <v>293</v>
      </c>
      <c r="D9" s="98">
        <v>250000</v>
      </c>
      <c r="E9" s="201">
        <v>0</v>
      </c>
      <c r="F9" s="202">
        <f t="shared" si="0"/>
        <v>0</v>
      </c>
    </row>
    <row r="10" spans="1:7" ht="15" hidden="1" customHeight="1" x14ac:dyDescent="0.3">
      <c r="A10" s="137"/>
      <c r="B10" s="138"/>
      <c r="C10" s="134"/>
      <c r="D10" s="132"/>
      <c r="E10" s="75"/>
      <c r="F10" s="185"/>
    </row>
    <row r="11" spans="1:7" ht="60.75" customHeight="1" thickBot="1" x14ac:dyDescent="0.3">
      <c r="A11" s="194" t="s">
        <v>18</v>
      </c>
      <c r="B11" s="91"/>
      <c r="C11" s="107" t="s">
        <v>294</v>
      </c>
      <c r="D11" s="98">
        <v>86334</v>
      </c>
      <c r="E11" s="201">
        <v>86333.49</v>
      </c>
      <c r="F11" s="202">
        <f t="shared" ref="F11" si="1">E11/D11*100</f>
        <v>99.999409270970887</v>
      </c>
    </row>
    <row r="12" spans="1:7" ht="39" customHeight="1" thickBot="1" x14ac:dyDescent="0.3">
      <c r="A12" s="86">
        <v>2</v>
      </c>
      <c r="B12" s="91" t="s">
        <v>228</v>
      </c>
      <c r="C12" s="108" t="s">
        <v>229</v>
      </c>
      <c r="D12" s="99">
        <f>D14</f>
        <v>50000</v>
      </c>
      <c r="E12" s="99">
        <f>E14</f>
        <v>50000</v>
      </c>
      <c r="F12" s="85">
        <f t="shared" ref="F12:F14" si="2">E12/D12*100</f>
        <v>100</v>
      </c>
    </row>
    <row r="13" spans="1:7" ht="15.75" hidden="1" customHeight="1" thickBot="1" x14ac:dyDescent="0.3">
      <c r="A13" s="191"/>
      <c r="B13" s="192"/>
      <c r="C13" s="193"/>
      <c r="D13" s="122"/>
      <c r="E13" s="122"/>
      <c r="F13" s="85" t="e">
        <f t="shared" si="2"/>
        <v>#DIV/0!</v>
      </c>
    </row>
    <row r="14" spans="1:7" ht="51.75" customHeight="1" thickBot="1" x14ac:dyDescent="0.3">
      <c r="A14" s="101" t="s">
        <v>9</v>
      </c>
      <c r="B14" s="102"/>
      <c r="C14" s="223" t="s">
        <v>296</v>
      </c>
      <c r="D14" s="106">
        <v>50000</v>
      </c>
      <c r="E14" s="106">
        <v>50000</v>
      </c>
      <c r="F14" s="106">
        <f t="shared" si="2"/>
        <v>100</v>
      </c>
    </row>
    <row r="15" spans="1:7" ht="24.75" customHeight="1" thickBot="1" x14ac:dyDescent="0.3">
      <c r="A15" s="222">
        <v>3</v>
      </c>
      <c r="B15" s="91" t="s">
        <v>133</v>
      </c>
      <c r="C15" s="108" t="s">
        <v>76</v>
      </c>
      <c r="D15" s="99">
        <f>D17</f>
        <v>500</v>
      </c>
      <c r="E15" s="99">
        <f>E17</f>
        <v>418</v>
      </c>
      <c r="F15" s="85">
        <f t="shared" ref="F15:F17" si="3">E15/D15*100</f>
        <v>83.6</v>
      </c>
    </row>
    <row r="16" spans="1:7" ht="15.75" hidden="1" customHeight="1" thickBot="1" x14ac:dyDescent="0.3">
      <c r="A16" s="191"/>
      <c r="B16" s="192"/>
      <c r="C16" s="193"/>
      <c r="D16" s="122"/>
      <c r="E16" s="122"/>
      <c r="F16" s="85" t="e">
        <f t="shared" si="3"/>
        <v>#DIV/0!</v>
      </c>
    </row>
    <row r="17" spans="1:6" ht="36" customHeight="1" thickBot="1" x14ac:dyDescent="0.3">
      <c r="A17" s="101" t="s">
        <v>9</v>
      </c>
      <c r="B17" s="102"/>
      <c r="C17" s="141" t="s">
        <v>295</v>
      </c>
      <c r="D17" s="106">
        <v>500</v>
      </c>
      <c r="E17" s="106">
        <v>418</v>
      </c>
      <c r="F17" s="106">
        <f t="shared" si="3"/>
        <v>83.6</v>
      </c>
    </row>
    <row r="18" spans="1:6" ht="57" customHeight="1" thickBot="1" x14ac:dyDescent="0.3">
      <c r="A18" s="204">
        <v>4</v>
      </c>
      <c r="B18" s="91" t="s">
        <v>207</v>
      </c>
      <c r="C18" s="108" t="s">
        <v>208</v>
      </c>
      <c r="D18" s="99">
        <f>D20</f>
        <v>535000</v>
      </c>
      <c r="E18" s="99">
        <f>E20</f>
        <v>47109</v>
      </c>
      <c r="F18" s="85">
        <f t="shared" ref="F18:F20" si="4">E18/D18*100</f>
        <v>8.8054205607476632</v>
      </c>
    </row>
    <row r="19" spans="1:6" ht="15.75" hidden="1" customHeight="1" x14ac:dyDescent="0.3">
      <c r="A19" s="191"/>
      <c r="B19" s="192"/>
      <c r="C19" s="193"/>
      <c r="D19" s="122"/>
      <c r="E19" s="122"/>
      <c r="F19" s="85" t="e">
        <f t="shared" si="4"/>
        <v>#DIV/0!</v>
      </c>
    </row>
    <row r="20" spans="1:6" ht="54.75" customHeight="1" thickBot="1" x14ac:dyDescent="0.3">
      <c r="A20" s="101" t="s">
        <v>9</v>
      </c>
      <c r="B20" s="102"/>
      <c r="C20" s="141" t="s">
        <v>297</v>
      </c>
      <c r="D20" s="106">
        <v>535000</v>
      </c>
      <c r="E20" s="106">
        <v>47109</v>
      </c>
      <c r="F20" s="106">
        <f t="shared" si="4"/>
        <v>8.8054205607476632</v>
      </c>
    </row>
    <row r="21" spans="1:6" ht="19.5" customHeight="1" x14ac:dyDescent="0.25">
      <c r="A21" s="332">
        <v>5</v>
      </c>
      <c r="B21" s="334">
        <v>600</v>
      </c>
      <c r="C21" s="104" t="s">
        <v>13</v>
      </c>
      <c r="D21" s="314">
        <f>D23+D42+D46+D52+D54</f>
        <v>5200242</v>
      </c>
      <c r="E21" s="314">
        <f>E23+E42+E46+E52+E54</f>
        <v>1132205.23</v>
      </c>
      <c r="F21" s="314">
        <f>E21/D21*100</f>
        <v>21.77216425697112</v>
      </c>
    </row>
    <row r="22" spans="1:6" ht="15.75" thickBot="1" x14ac:dyDescent="0.3">
      <c r="A22" s="348"/>
      <c r="B22" s="342"/>
      <c r="C22" s="107" t="s">
        <v>65</v>
      </c>
      <c r="D22" s="343"/>
      <c r="E22" s="343"/>
      <c r="F22" s="343"/>
    </row>
    <row r="23" spans="1:6" ht="30" customHeight="1" thickBot="1" x14ac:dyDescent="0.3">
      <c r="A23" s="86" t="s">
        <v>9</v>
      </c>
      <c r="B23" s="93">
        <v>60011</v>
      </c>
      <c r="C23" s="108" t="s">
        <v>77</v>
      </c>
      <c r="D23" s="99">
        <f>D24</f>
        <v>230000</v>
      </c>
      <c r="E23" s="99">
        <f>E24</f>
        <v>0</v>
      </c>
      <c r="F23" s="99">
        <f>E23/D23*100</f>
        <v>0</v>
      </c>
    </row>
    <row r="24" spans="1:6" ht="96.75" customHeight="1" thickBot="1" x14ac:dyDescent="0.3">
      <c r="A24" s="87"/>
      <c r="B24" s="93"/>
      <c r="C24" s="107" t="s">
        <v>163</v>
      </c>
      <c r="D24" s="98">
        <v>230000</v>
      </c>
      <c r="E24" s="98">
        <v>0</v>
      </c>
      <c r="F24" s="99"/>
    </row>
    <row r="25" spans="1:6" hidden="1" x14ac:dyDescent="0.25">
      <c r="A25" s="316"/>
      <c r="B25" s="330"/>
      <c r="C25" s="331"/>
      <c r="D25" s="318"/>
      <c r="E25" s="318"/>
      <c r="F25" s="324"/>
    </row>
    <row r="26" spans="1:6" hidden="1" x14ac:dyDescent="0.25">
      <c r="A26" s="316"/>
      <c r="B26" s="330"/>
      <c r="C26" s="331"/>
      <c r="D26" s="318"/>
      <c r="E26" s="318"/>
      <c r="F26" s="324"/>
    </row>
    <row r="27" spans="1:6" ht="15.75" hidden="1" customHeight="1" thickBot="1" x14ac:dyDescent="0.25">
      <c r="A27" s="316"/>
      <c r="B27" s="320"/>
      <c r="C27" s="322"/>
      <c r="D27" s="100"/>
      <c r="E27" s="100"/>
      <c r="F27" s="324"/>
    </row>
    <row r="28" spans="1:6" ht="6.75" hidden="1" customHeight="1" thickBot="1" x14ac:dyDescent="0.25">
      <c r="A28" s="316"/>
      <c r="B28" s="320"/>
      <c r="C28" s="322"/>
      <c r="D28" s="100"/>
      <c r="E28" s="100"/>
      <c r="F28" s="324"/>
    </row>
    <row r="29" spans="1:6" ht="15.75" hidden="1" customHeight="1" thickBot="1" x14ac:dyDescent="0.25">
      <c r="A29" s="316"/>
      <c r="B29" s="320"/>
      <c r="C29" s="322"/>
      <c r="D29" s="120"/>
      <c r="E29" s="100"/>
      <c r="F29" s="324"/>
    </row>
    <row r="30" spans="1:6" ht="15.75" hidden="1" customHeight="1" thickBot="1" x14ac:dyDescent="0.25">
      <c r="A30" s="316"/>
      <c r="B30" s="320"/>
      <c r="C30" s="322"/>
      <c r="D30" s="120"/>
      <c r="E30" s="100"/>
      <c r="F30" s="324"/>
    </row>
    <row r="31" spans="1:6" ht="15.75" hidden="1" customHeight="1" thickBot="1" x14ac:dyDescent="0.25">
      <c r="A31" s="316"/>
      <c r="B31" s="320"/>
      <c r="C31" s="322"/>
      <c r="D31" s="120"/>
      <c r="E31" s="100"/>
      <c r="F31" s="324"/>
    </row>
    <row r="32" spans="1:6" ht="15.75" hidden="1" customHeight="1" thickBot="1" x14ac:dyDescent="0.25">
      <c r="A32" s="316"/>
      <c r="B32" s="320"/>
      <c r="C32" s="322"/>
      <c r="D32" s="120"/>
      <c r="E32" s="100"/>
      <c r="F32" s="324"/>
    </row>
    <row r="33" spans="1:6" ht="15.75" hidden="1" customHeight="1" thickBot="1" x14ac:dyDescent="0.25">
      <c r="A33" s="316"/>
      <c r="B33" s="320"/>
      <c r="C33" s="322"/>
      <c r="D33" s="120"/>
      <c r="E33" s="100"/>
      <c r="F33" s="324"/>
    </row>
    <row r="34" spans="1:6" ht="15.75" hidden="1" customHeight="1" thickBot="1" x14ac:dyDescent="0.25">
      <c r="A34" s="316"/>
      <c r="B34" s="320"/>
      <c r="C34" s="322"/>
      <c r="D34" s="120"/>
      <c r="E34" s="100"/>
      <c r="F34" s="324"/>
    </row>
    <row r="35" spans="1:6" ht="15.75" hidden="1" customHeight="1" thickBot="1" x14ac:dyDescent="0.3">
      <c r="A35" s="317"/>
      <c r="B35" s="326"/>
      <c r="C35" s="327"/>
      <c r="D35" s="121"/>
      <c r="E35" s="100"/>
      <c r="F35" s="328"/>
    </row>
    <row r="36" spans="1:6" hidden="1" x14ac:dyDescent="0.25">
      <c r="A36" s="316"/>
      <c r="B36" s="320"/>
      <c r="C36" s="322"/>
      <c r="D36" s="324"/>
      <c r="E36" s="100"/>
      <c r="F36" s="324"/>
    </row>
    <row r="37" spans="1:6" ht="15.75" hidden="1" thickBot="1" x14ac:dyDescent="0.3">
      <c r="A37" s="317"/>
      <c r="B37" s="326"/>
      <c r="C37" s="327"/>
      <c r="D37" s="328"/>
      <c r="E37" s="98"/>
      <c r="F37" s="328"/>
    </row>
    <row r="38" spans="1:6" ht="15" hidden="1" customHeight="1" x14ac:dyDescent="0.25">
      <c r="A38" s="316"/>
      <c r="B38" s="320"/>
      <c r="C38" s="322"/>
      <c r="D38" s="324"/>
      <c r="E38" s="318"/>
      <c r="F38" s="324"/>
    </row>
    <row r="39" spans="1:6" ht="15" hidden="1" customHeight="1" x14ac:dyDescent="0.25">
      <c r="A39" s="319"/>
      <c r="B39" s="321"/>
      <c r="C39" s="323"/>
      <c r="D39" s="325"/>
      <c r="E39" s="329"/>
      <c r="F39" s="325"/>
    </row>
    <row r="40" spans="1:6" hidden="1" x14ac:dyDescent="0.25">
      <c r="A40" s="316"/>
      <c r="B40" s="320"/>
      <c r="C40" s="322"/>
      <c r="D40" s="324"/>
      <c r="E40" s="100"/>
      <c r="F40" s="324"/>
    </row>
    <row r="41" spans="1:6" hidden="1" x14ac:dyDescent="0.25">
      <c r="A41" s="319"/>
      <c r="B41" s="321"/>
      <c r="C41" s="323"/>
      <c r="D41" s="325"/>
      <c r="E41" s="103"/>
      <c r="F41" s="325"/>
    </row>
    <row r="42" spans="1:6" ht="50.25" customHeight="1" thickBot="1" x14ac:dyDescent="0.3">
      <c r="A42" s="158" t="s">
        <v>10</v>
      </c>
      <c r="B42" s="93">
        <v>60014</v>
      </c>
      <c r="C42" s="108" t="s">
        <v>164</v>
      </c>
      <c r="D42" s="99">
        <f>D43+D44+D45</f>
        <v>1395400</v>
      </c>
      <c r="E42" s="99">
        <f>E43+E44+E45</f>
        <v>235762.03</v>
      </c>
      <c r="F42" s="99">
        <f>E42/D42*100</f>
        <v>16.895659309158663</v>
      </c>
    </row>
    <row r="43" spans="1:6" ht="96.75" customHeight="1" thickBot="1" x14ac:dyDescent="0.3">
      <c r="A43" s="189"/>
      <c r="B43" s="93"/>
      <c r="C43" s="107" t="s">
        <v>165</v>
      </c>
      <c r="D43" s="98">
        <v>1000000</v>
      </c>
      <c r="E43" s="98">
        <v>5000</v>
      </c>
      <c r="F43" s="99">
        <f>E43/D43*100</f>
        <v>0.5</v>
      </c>
    </row>
    <row r="44" spans="1:6" ht="96.75" customHeight="1" thickBot="1" x14ac:dyDescent="0.3">
      <c r="A44" s="189"/>
      <c r="B44" s="93"/>
      <c r="C44" s="107" t="s">
        <v>166</v>
      </c>
      <c r="D44" s="98">
        <v>395400</v>
      </c>
      <c r="E44" s="98">
        <v>230762.03</v>
      </c>
      <c r="F44" s="99">
        <f>E44/D44*100</f>
        <v>58.361666666666665</v>
      </c>
    </row>
    <row r="45" spans="1:6" ht="96.75" customHeight="1" thickBot="1" x14ac:dyDescent="0.3">
      <c r="A45" s="220"/>
      <c r="B45" s="93"/>
      <c r="C45" s="107" t="s">
        <v>215</v>
      </c>
      <c r="D45" s="98">
        <v>0</v>
      </c>
      <c r="E45" s="98">
        <v>0</v>
      </c>
      <c r="F45" s="99" t="e">
        <f>E45/D45*100</f>
        <v>#DIV/0!</v>
      </c>
    </row>
    <row r="46" spans="1:6" ht="39" customHeight="1" thickBot="1" x14ac:dyDescent="0.3">
      <c r="A46" s="53" t="s">
        <v>18</v>
      </c>
      <c r="B46" s="94">
        <v>60016</v>
      </c>
      <c r="C46" s="94" t="s">
        <v>78</v>
      </c>
      <c r="D46" s="85">
        <f>D47+D48+D49+D50+D51</f>
        <v>3381842</v>
      </c>
      <c r="E46" s="85">
        <f>E47+E48+E49+E50+E51</f>
        <v>889928.64</v>
      </c>
      <c r="F46" s="99">
        <f>E46/D46*100</f>
        <v>26.314908857362351</v>
      </c>
    </row>
    <row r="47" spans="1:6" ht="87" customHeight="1" thickBot="1" x14ac:dyDescent="0.3">
      <c r="A47" s="87"/>
      <c r="B47" s="92"/>
      <c r="C47" s="107" t="s">
        <v>167</v>
      </c>
      <c r="D47" s="143">
        <v>2000</v>
      </c>
      <c r="E47" s="98">
        <v>0</v>
      </c>
      <c r="F47" s="99">
        <f t="shared" ref="F47:F61" si="5">E47/D47*100</f>
        <v>0</v>
      </c>
    </row>
    <row r="48" spans="1:6" ht="87" customHeight="1" thickBot="1" x14ac:dyDescent="0.3">
      <c r="A48" s="189"/>
      <c r="B48" s="92"/>
      <c r="C48" s="54" t="s">
        <v>79</v>
      </c>
      <c r="D48" s="143">
        <v>75000</v>
      </c>
      <c r="E48" s="98">
        <v>17877.86</v>
      </c>
      <c r="F48" s="99">
        <f t="shared" ref="F48" si="6">E48/D48*100</f>
        <v>23.837146666666666</v>
      </c>
    </row>
    <row r="49" spans="1:6" ht="83.25" customHeight="1" thickBot="1" x14ac:dyDescent="0.3">
      <c r="A49" s="87"/>
      <c r="B49" s="92"/>
      <c r="C49" s="107" t="s">
        <v>263</v>
      </c>
      <c r="D49" s="98">
        <v>1757000</v>
      </c>
      <c r="E49" s="98">
        <v>872050.78</v>
      </c>
      <c r="F49" s="99">
        <f t="shared" si="5"/>
        <v>49.632941377347755</v>
      </c>
    </row>
    <row r="50" spans="1:6" ht="87.75" customHeight="1" thickBot="1" x14ac:dyDescent="0.3">
      <c r="A50" s="220"/>
      <c r="B50" s="92"/>
      <c r="C50" s="107" t="s">
        <v>299</v>
      </c>
      <c r="D50" s="98">
        <v>1543842</v>
      </c>
      <c r="E50" s="98">
        <v>0</v>
      </c>
      <c r="F50" s="99">
        <f t="shared" ref="F50" si="7">E50/D50*100</f>
        <v>0</v>
      </c>
    </row>
    <row r="51" spans="1:6" ht="47.25" customHeight="1" thickBot="1" x14ac:dyDescent="0.3">
      <c r="A51" s="189"/>
      <c r="B51" s="92"/>
      <c r="C51" s="107" t="s">
        <v>298</v>
      </c>
      <c r="D51" s="98">
        <v>4000</v>
      </c>
      <c r="E51" s="98">
        <v>0</v>
      </c>
      <c r="F51" s="98">
        <f t="shared" si="5"/>
        <v>0</v>
      </c>
    </row>
    <row r="52" spans="1:6" ht="35.25" customHeight="1" thickBot="1" x14ac:dyDescent="0.3">
      <c r="A52" s="163" t="s">
        <v>20</v>
      </c>
      <c r="B52" s="93">
        <v>60078</v>
      </c>
      <c r="C52" s="108" t="s">
        <v>139</v>
      </c>
      <c r="D52" s="99">
        <f>D53</f>
        <v>163000</v>
      </c>
      <c r="E52" s="99">
        <f>E53</f>
        <v>0</v>
      </c>
      <c r="F52" s="99">
        <f t="shared" si="5"/>
        <v>0</v>
      </c>
    </row>
    <row r="53" spans="1:6" ht="47.25" customHeight="1" thickBot="1" x14ac:dyDescent="0.3">
      <c r="A53" s="87"/>
      <c r="B53" s="92"/>
      <c r="C53" s="107" t="s">
        <v>300</v>
      </c>
      <c r="D53" s="98">
        <v>163000</v>
      </c>
      <c r="E53" s="98">
        <v>0</v>
      </c>
      <c r="F53" s="99">
        <f t="shared" si="5"/>
        <v>0</v>
      </c>
    </row>
    <row r="54" spans="1:6" ht="15.75" thickBot="1" x14ac:dyDescent="0.3">
      <c r="A54" s="152" t="s">
        <v>22</v>
      </c>
      <c r="B54" s="93">
        <v>60095</v>
      </c>
      <c r="C54" s="108" t="s">
        <v>80</v>
      </c>
      <c r="D54" s="99">
        <f>D55</f>
        <v>30000</v>
      </c>
      <c r="E54" s="99">
        <f>E55</f>
        <v>6514.56</v>
      </c>
      <c r="F54" s="99">
        <f t="shared" si="5"/>
        <v>21.715200000000003</v>
      </c>
    </row>
    <row r="55" spans="1:6" ht="96.75" customHeight="1" thickBot="1" x14ac:dyDescent="0.3">
      <c r="A55" s="153"/>
      <c r="B55" s="92"/>
      <c r="C55" s="54" t="s">
        <v>81</v>
      </c>
      <c r="D55" s="98">
        <v>30000</v>
      </c>
      <c r="E55" s="98">
        <v>6514.56</v>
      </c>
      <c r="F55" s="98">
        <f t="shared" si="5"/>
        <v>21.715200000000003</v>
      </c>
    </row>
    <row r="56" spans="1:6" ht="15.75" thickBot="1" x14ac:dyDescent="0.3">
      <c r="A56" s="86">
        <v>6</v>
      </c>
      <c r="B56" s="93">
        <v>630</v>
      </c>
      <c r="C56" s="108" t="s">
        <v>237</v>
      </c>
      <c r="D56" s="99">
        <f>D57</f>
        <v>250000</v>
      </c>
      <c r="E56" s="99">
        <f>E57</f>
        <v>0</v>
      </c>
      <c r="F56" s="99">
        <f t="shared" si="5"/>
        <v>0</v>
      </c>
    </row>
    <row r="57" spans="1:6" ht="47.25" customHeight="1" thickBot="1" x14ac:dyDescent="0.3">
      <c r="A57" s="87" t="s">
        <v>9</v>
      </c>
      <c r="B57" s="92"/>
      <c r="C57" s="107" t="s">
        <v>301</v>
      </c>
      <c r="D57" s="98">
        <v>250000</v>
      </c>
      <c r="E57" s="98">
        <v>0</v>
      </c>
      <c r="F57" s="99">
        <f t="shared" si="5"/>
        <v>0</v>
      </c>
    </row>
    <row r="58" spans="1:6" ht="29.25" thickBot="1" x14ac:dyDescent="0.3">
      <c r="A58" s="244">
        <v>7</v>
      </c>
      <c r="B58" s="93">
        <v>700</v>
      </c>
      <c r="C58" s="108" t="s">
        <v>82</v>
      </c>
      <c r="D58" s="99">
        <f>D59+D60+D61+D62+D63+D64+D65+D66+D67</f>
        <v>4059445</v>
      </c>
      <c r="E58" s="99">
        <f>E59+E60+E61+E62+E63+E64+E65+E66+E67</f>
        <v>1739881.71</v>
      </c>
      <c r="F58" s="99">
        <f t="shared" ref="F58:F59" si="8">E58/D58*100</f>
        <v>42.860088263297072</v>
      </c>
    </row>
    <row r="59" spans="1:6" ht="32.25" customHeight="1" thickBot="1" x14ac:dyDescent="0.3">
      <c r="A59" s="242" t="s">
        <v>9</v>
      </c>
      <c r="B59" s="92"/>
      <c r="C59" s="107" t="s">
        <v>264</v>
      </c>
      <c r="D59" s="98">
        <v>10000</v>
      </c>
      <c r="E59" s="98">
        <v>0</v>
      </c>
      <c r="F59" s="99">
        <f t="shared" si="8"/>
        <v>0</v>
      </c>
    </row>
    <row r="60" spans="1:6" ht="100.5" customHeight="1" thickBot="1" x14ac:dyDescent="0.3">
      <c r="A60" s="260" t="s">
        <v>10</v>
      </c>
      <c r="B60" s="92"/>
      <c r="C60" s="107" t="s">
        <v>148</v>
      </c>
      <c r="D60" s="98">
        <v>78000</v>
      </c>
      <c r="E60" s="98">
        <v>37172.449999999997</v>
      </c>
      <c r="F60" s="99">
        <f t="shared" ref="F60" si="9">E60/D60*100</f>
        <v>47.656987179487174</v>
      </c>
    </row>
    <row r="61" spans="1:6" ht="108.75" customHeight="1" thickBot="1" x14ac:dyDescent="0.3">
      <c r="A61" s="87" t="s">
        <v>18</v>
      </c>
      <c r="B61" s="92"/>
      <c r="C61" s="107" t="s">
        <v>242</v>
      </c>
      <c r="D61" s="98">
        <v>404000</v>
      </c>
      <c r="E61" s="98">
        <v>201001</v>
      </c>
      <c r="F61" s="99">
        <f t="shared" si="5"/>
        <v>49.752722772277231</v>
      </c>
    </row>
    <row r="62" spans="1:6" ht="59.25" customHeight="1" thickBot="1" x14ac:dyDescent="0.3">
      <c r="A62" s="87" t="s">
        <v>20</v>
      </c>
      <c r="B62" s="92"/>
      <c r="C62" s="107" t="s">
        <v>265</v>
      </c>
      <c r="D62" s="98">
        <v>1252000</v>
      </c>
      <c r="E62" s="98">
        <v>277990.48</v>
      </c>
      <c r="F62" s="98">
        <f>E62/D62*100</f>
        <v>22.203712460063898</v>
      </c>
    </row>
    <row r="63" spans="1:6" ht="60.75" thickBot="1" x14ac:dyDescent="0.3">
      <c r="A63" s="87" t="s">
        <v>22</v>
      </c>
      <c r="B63" s="92"/>
      <c r="C63" s="107" t="s">
        <v>136</v>
      </c>
      <c r="D63" s="98">
        <v>6000</v>
      </c>
      <c r="E63" s="98">
        <v>1136.5999999999999</v>
      </c>
      <c r="F63" s="98">
        <f>E63/D63*100</f>
        <v>18.943333333333332</v>
      </c>
    </row>
    <row r="64" spans="1:6" ht="25.5" customHeight="1" thickBot="1" x14ac:dyDescent="0.3">
      <c r="A64" s="153" t="s">
        <v>34</v>
      </c>
      <c r="B64" s="92"/>
      <c r="C64" s="107" t="s">
        <v>168</v>
      </c>
      <c r="D64" s="98">
        <v>1000</v>
      </c>
      <c r="E64" s="98">
        <v>0</v>
      </c>
      <c r="F64" s="98">
        <f t="shared" ref="F64:F69" si="10">E64/D64*100</f>
        <v>0</v>
      </c>
    </row>
    <row r="65" spans="1:6" ht="39.75" customHeight="1" thickBot="1" x14ac:dyDescent="0.3">
      <c r="A65" s="153" t="s">
        <v>35</v>
      </c>
      <c r="B65" s="92"/>
      <c r="C65" s="107" t="s">
        <v>266</v>
      </c>
      <c r="D65" s="98">
        <v>147590</v>
      </c>
      <c r="E65" s="98">
        <v>0</v>
      </c>
      <c r="F65" s="98">
        <f t="shared" si="10"/>
        <v>0</v>
      </c>
    </row>
    <row r="66" spans="1:6" ht="49.5" customHeight="1" thickBot="1" x14ac:dyDescent="0.3">
      <c r="A66" s="153" t="s">
        <v>37</v>
      </c>
      <c r="B66" s="92"/>
      <c r="C66" s="107" t="s">
        <v>169</v>
      </c>
      <c r="D66" s="98">
        <v>1670855</v>
      </c>
      <c r="E66" s="98">
        <v>1222581.18</v>
      </c>
      <c r="F66" s="98">
        <f t="shared" si="10"/>
        <v>73.170992096860587</v>
      </c>
    </row>
    <row r="67" spans="1:6" ht="120.75" customHeight="1" thickBot="1" x14ac:dyDescent="0.3">
      <c r="A67" s="260" t="s">
        <v>39</v>
      </c>
      <c r="B67" s="92"/>
      <c r="C67" s="107" t="s">
        <v>302</v>
      </c>
      <c r="D67" s="98">
        <v>490000</v>
      </c>
      <c r="E67" s="98">
        <v>0</v>
      </c>
      <c r="F67" s="98">
        <f t="shared" ref="F67" si="11">E67/D67*100</f>
        <v>0</v>
      </c>
    </row>
    <row r="68" spans="1:6" ht="30" thickBot="1" x14ac:dyDescent="0.3">
      <c r="A68" s="86">
        <v>8</v>
      </c>
      <c r="B68" s="93">
        <v>710</v>
      </c>
      <c r="C68" s="108" t="s">
        <v>83</v>
      </c>
      <c r="D68" s="99">
        <f>D69+D70+D72</f>
        <v>52000</v>
      </c>
      <c r="E68" s="99">
        <f>E69+E70+E72</f>
        <v>7322</v>
      </c>
      <c r="F68" s="98">
        <f t="shared" si="10"/>
        <v>14.08076923076923</v>
      </c>
    </row>
    <row r="69" spans="1:6" ht="89.25" thickBot="1" x14ac:dyDescent="0.3">
      <c r="A69" s="86" t="s">
        <v>9</v>
      </c>
      <c r="B69" s="93">
        <v>71004</v>
      </c>
      <c r="C69" s="108" t="s">
        <v>84</v>
      </c>
      <c r="D69" s="99">
        <v>38200</v>
      </c>
      <c r="E69" s="99">
        <v>2602</v>
      </c>
      <c r="F69" s="98">
        <f t="shared" si="10"/>
        <v>6.8115183246073299</v>
      </c>
    </row>
    <row r="70" spans="1:6" ht="66.75" customHeight="1" x14ac:dyDescent="0.25">
      <c r="A70" s="332" t="s">
        <v>10</v>
      </c>
      <c r="B70" s="334">
        <v>71035</v>
      </c>
      <c r="C70" s="335" t="s">
        <v>85</v>
      </c>
      <c r="D70" s="105">
        <v>2000</v>
      </c>
      <c r="E70" s="105">
        <v>0</v>
      </c>
      <c r="F70" s="314">
        <f>E70/D70*100</f>
        <v>0</v>
      </c>
    </row>
    <row r="71" spans="1:6" hidden="1" x14ac:dyDescent="0.25">
      <c r="A71" s="333"/>
      <c r="B71" s="330"/>
      <c r="C71" s="336"/>
      <c r="D71" s="105"/>
      <c r="E71" s="105"/>
      <c r="F71" s="315"/>
    </row>
    <row r="72" spans="1:6" ht="66.75" customHeight="1" x14ac:dyDescent="0.25">
      <c r="A72" s="243"/>
      <c r="B72" s="250"/>
      <c r="C72" s="104" t="s">
        <v>239</v>
      </c>
      <c r="D72" s="105">
        <v>11800</v>
      </c>
      <c r="E72" s="105">
        <v>4720</v>
      </c>
      <c r="F72" s="105"/>
    </row>
    <row r="73" spans="1:6" ht="30.75" customHeight="1" thickBot="1" x14ac:dyDescent="0.3">
      <c r="A73" s="123">
        <v>9</v>
      </c>
      <c r="B73" s="113">
        <v>720</v>
      </c>
      <c r="C73" s="124" t="s">
        <v>135</v>
      </c>
      <c r="D73" s="115">
        <f>D74</f>
        <v>155365</v>
      </c>
      <c r="E73" s="85">
        <f>E74</f>
        <v>17379.45</v>
      </c>
      <c r="F73" s="106">
        <f t="shared" ref="F73:F76" si="12">E73/D73*100</f>
        <v>11.186206674604964</v>
      </c>
    </row>
    <row r="74" spans="1:6" ht="81" customHeight="1" thickBot="1" x14ac:dyDescent="0.3">
      <c r="A74" s="87" t="s">
        <v>9</v>
      </c>
      <c r="B74" s="92"/>
      <c r="C74" s="107" t="s">
        <v>134</v>
      </c>
      <c r="D74" s="98">
        <v>155365</v>
      </c>
      <c r="E74" s="98">
        <v>17379.45</v>
      </c>
      <c r="F74" s="106">
        <f t="shared" si="12"/>
        <v>11.186206674604964</v>
      </c>
    </row>
    <row r="75" spans="1:6" ht="29.25" thickBot="1" x14ac:dyDescent="0.3">
      <c r="A75" s="86">
        <v>10</v>
      </c>
      <c r="B75" s="93">
        <v>750</v>
      </c>
      <c r="C75" s="108" t="s">
        <v>86</v>
      </c>
      <c r="D75" s="99">
        <f>D76+D77+D81+D85+D86+D87</f>
        <v>1843688</v>
      </c>
      <c r="E75" s="99">
        <f>E76+E77+E81+E85+E86+E87</f>
        <v>906126.61</v>
      </c>
      <c r="F75" s="106">
        <f t="shared" si="12"/>
        <v>49.147502722803424</v>
      </c>
    </row>
    <row r="76" spans="1:6" ht="15.75" thickBot="1" x14ac:dyDescent="0.3">
      <c r="A76" s="86" t="s">
        <v>9</v>
      </c>
      <c r="B76" s="93">
        <v>75011</v>
      </c>
      <c r="C76" s="108" t="s">
        <v>87</v>
      </c>
      <c r="D76" s="99">
        <v>66200</v>
      </c>
      <c r="E76" s="99">
        <v>35645</v>
      </c>
      <c r="F76" s="106">
        <f t="shared" si="12"/>
        <v>53.844410876132933</v>
      </c>
    </row>
    <row r="77" spans="1:6" ht="43.5" thickBot="1" x14ac:dyDescent="0.3">
      <c r="A77" s="86" t="s">
        <v>10</v>
      </c>
      <c r="B77" s="93">
        <v>75022</v>
      </c>
      <c r="C77" s="108" t="s">
        <v>88</v>
      </c>
      <c r="D77" s="99">
        <f>D78+D80</f>
        <v>122000</v>
      </c>
      <c r="E77" s="99">
        <f>E78+E80</f>
        <v>56609</v>
      </c>
      <c r="F77" s="98">
        <f>E77/D77*100</f>
        <v>46.400819672131149</v>
      </c>
    </row>
    <row r="78" spans="1:6" ht="45" x14ac:dyDescent="0.25">
      <c r="A78" s="337"/>
      <c r="B78" s="338"/>
      <c r="C78" s="109" t="s">
        <v>89</v>
      </c>
      <c r="D78" s="339">
        <v>119000</v>
      </c>
      <c r="E78" s="339">
        <v>56520</v>
      </c>
      <c r="F78" s="339">
        <f>E78/D78*100</f>
        <v>47.495798319327733</v>
      </c>
    </row>
    <row r="79" spans="1:6" ht="61.5" customHeight="1" thickBot="1" x14ac:dyDescent="0.3">
      <c r="A79" s="317"/>
      <c r="B79" s="326"/>
      <c r="C79" s="107" t="s">
        <v>90</v>
      </c>
      <c r="D79" s="328"/>
      <c r="E79" s="328"/>
      <c r="F79" s="328"/>
    </row>
    <row r="80" spans="1:6" ht="102" customHeight="1" thickBot="1" x14ac:dyDescent="0.3">
      <c r="A80" s="87"/>
      <c r="B80" s="92"/>
      <c r="C80" s="54" t="s">
        <v>91</v>
      </c>
      <c r="D80" s="98">
        <v>3000</v>
      </c>
      <c r="E80" s="98">
        <v>89</v>
      </c>
      <c r="F80" s="98">
        <f>E80/D80*100</f>
        <v>2.9666666666666668</v>
      </c>
    </row>
    <row r="81" spans="1:6" ht="50.25" customHeight="1" thickBot="1" x14ac:dyDescent="0.3">
      <c r="A81" s="86" t="s">
        <v>18</v>
      </c>
      <c r="B81" s="93">
        <v>75023</v>
      </c>
      <c r="C81" s="108" t="s">
        <v>92</v>
      </c>
      <c r="D81" s="115">
        <f>D82+D83+D84</f>
        <v>1565792</v>
      </c>
      <c r="E81" s="99">
        <f>E82+E83+E84</f>
        <v>766086.05999999994</v>
      </c>
      <c r="F81" s="99">
        <f>E81/D81*100</f>
        <v>48.92642573215344</v>
      </c>
    </row>
    <row r="82" spans="1:6" ht="60.75" thickBot="1" x14ac:dyDescent="0.3">
      <c r="A82" s="87"/>
      <c r="B82" s="92"/>
      <c r="C82" s="54" t="s">
        <v>93</v>
      </c>
      <c r="D82" s="98">
        <v>1171240</v>
      </c>
      <c r="E82" s="98">
        <v>562302.19999999995</v>
      </c>
      <c r="F82" s="99">
        <f t="shared" ref="F82:F87" si="13">E82/D82*100</f>
        <v>48.009135616952967</v>
      </c>
    </row>
    <row r="83" spans="1:6" ht="54.75" customHeight="1" thickBot="1" x14ac:dyDescent="0.3">
      <c r="A83" s="87"/>
      <c r="B83" s="92"/>
      <c r="C83" s="54" t="s">
        <v>94</v>
      </c>
      <c r="D83" s="98">
        <v>389552</v>
      </c>
      <c r="E83" s="98">
        <v>203783.86</v>
      </c>
      <c r="F83" s="99">
        <f t="shared" si="13"/>
        <v>52.31236394627674</v>
      </c>
    </row>
    <row r="84" spans="1:6" ht="63.75" customHeight="1" thickBot="1" x14ac:dyDescent="0.3">
      <c r="A84" s="87"/>
      <c r="B84" s="92"/>
      <c r="C84" s="107" t="s">
        <v>143</v>
      </c>
      <c r="D84" s="143">
        <v>5000</v>
      </c>
      <c r="E84" s="98">
        <v>0</v>
      </c>
      <c r="F84" s="99">
        <f t="shared" si="13"/>
        <v>0</v>
      </c>
    </row>
    <row r="85" spans="1:6" ht="83.25" customHeight="1" thickBot="1" x14ac:dyDescent="0.3">
      <c r="A85" s="86" t="s">
        <v>20</v>
      </c>
      <c r="B85" s="93">
        <v>75045</v>
      </c>
      <c r="C85" s="54" t="s">
        <v>95</v>
      </c>
      <c r="D85" s="99">
        <v>800</v>
      </c>
      <c r="E85" s="99">
        <v>600</v>
      </c>
      <c r="F85" s="99">
        <f t="shared" si="13"/>
        <v>75</v>
      </c>
    </row>
    <row r="86" spans="1:6" ht="102" customHeight="1" thickBot="1" x14ac:dyDescent="0.3">
      <c r="A86" s="86" t="s">
        <v>22</v>
      </c>
      <c r="B86" s="93">
        <v>75075</v>
      </c>
      <c r="C86" s="54" t="s">
        <v>96</v>
      </c>
      <c r="D86" s="99">
        <v>50000</v>
      </c>
      <c r="E86" s="99">
        <v>25779.43</v>
      </c>
      <c r="F86" s="99">
        <f t="shared" si="13"/>
        <v>51.558859999999996</v>
      </c>
    </row>
    <row r="87" spans="1:6" ht="83.25" customHeight="1" thickBot="1" x14ac:dyDescent="0.3">
      <c r="A87" s="332" t="s">
        <v>34</v>
      </c>
      <c r="B87" s="334">
        <v>75095</v>
      </c>
      <c r="C87" s="104" t="s">
        <v>170</v>
      </c>
      <c r="D87" s="105">
        <v>38896</v>
      </c>
      <c r="E87" s="105">
        <v>21407.119999999999</v>
      </c>
      <c r="F87" s="99">
        <f t="shared" si="13"/>
        <v>55.036816125051416</v>
      </c>
    </row>
    <row r="88" spans="1:6" hidden="1" x14ac:dyDescent="0.25">
      <c r="A88" s="333"/>
      <c r="B88" s="330"/>
      <c r="C88" s="111"/>
      <c r="D88" s="105"/>
      <c r="E88" s="105"/>
      <c r="F88" s="105"/>
    </row>
    <row r="89" spans="1:6" ht="15.75" hidden="1" thickBot="1" x14ac:dyDescent="0.3">
      <c r="A89" s="316"/>
      <c r="B89" s="320"/>
      <c r="C89" s="322"/>
      <c r="D89" s="324"/>
      <c r="E89" s="324"/>
      <c r="F89" s="106" t="e">
        <f t="shared" ref="F89:F92" si="14">E89/D89*100</f>
        <v>#DIV/0!</v>
      </c>
    </row>
    <row r="90" spans="1:6" ht="15.75" hidden="1" thickBot="1" x14ac:dyDescent="0.3">
      <c r="A90" s="319"/>
      <c r="B90" s="321"/>
      <c r="C90" s="323"/>
      <c r="D90" s="325"/>
      <c r="E90" s="325"/>
      <c r="F90" s="106" t="e">
        <f t="shared" si="14"/>
        <v>#DIV/0!</v>
      </c>
    </row>
    <row r="91" spans="1:6" ht="72.75" thickBot="1" x14ac:dyDescent="0.3">
      <c r="A91" s="53">
        <v>11</v>
      </c>
      <c r="B91" s="94">
        <v>751</v>
      </c>
      <c r="C91" s="110" t="s">
        <v>26</v>
      </c>
      <c r="D91" s="85">
        <f>D92+D93</f>
        <v>18523</v>
      </c>
      <c r="E91" s="85">
        <f>E92+E93</f>
        <v>17062.72</v>
      </c>
      <c r="F91" s="106">
        <f t="shared" si="14"/>
        <v>92.11639583220861</v>
      </c>
    </row>
    <row r="92" spans="1:6" ht="76.5" customHeight="1" thickBot="1" x14ac:dyDescent="0.3">
      <c r="A92" s="87" t="s">
        <v>9</v>
      </c>
      <c r="B92" s="92"/>
      <c r="C92" s="54" t="s">
        <v>97</v>
      </c>
      <c r="D92" s="98">
        <v>1486</v>
      </c>
      <c r="E92" s="98">
        <v>742.98</v>
      </c>
      <c r="F92" s="85">
        <f t="shared" si="14"/>
        <v>49.998654104979813</v>
      </c>
    </row>
    <row r="93" spans="1:6" ht="50.25" customHeight="1" thickBot="1" x14ac:dyDescent="0.3">
      <c r="A93" s="255" t="s">
        <v>10</v>
      </c>
      <c r="B93" s="92"/>
      <c r="C93" s="107" t="s">
        <v>255</v>
      </c>
      <c r="D93" s="98">
        <v>17037</v>
      </c>
      <c r="E93" s="98">
        <v>16319.74</v>
      </c>
      <c r="F93" s="85">
        <f t="shared" ref="F93" si="15">E93/D93*100</f>
        <v>95.789986499970652</v>
      </c>
    </row>
    <row r="94" spans="1:6" ht="59.25" customHeight="1" thickBot="1" x14ac:dyDescent="0.3">
      <c r="A94" s="86">
        <v>12</v>
      </c>
      <c r="B94" s="93">
        <v>754</v>
      </c>
      <c r="C94" s="108" t="s">
        <v>98</v>
      </c>
      <c r="D94" s="99">
        <f>D95+D96</f>
        <v>437000</v>
      </c>
      <c r="E94" s="99">
        <f>E95+E96</f>
        <v>48118.36</v>
      </c>
      <c r="F94" s="99">
        <f>E94/D94*100</f>
        <v>11.011066361556065</v>
      </c>
    </row>
    <row r="95" spans="1:6" ht="29.25" thickBot="1" x14ac:dyDescent="0.3">
      <c r="A95" s="86"/>
      <c r="B95" s="93">
        <v>75405</v>
      </c>
      <c r="C95" s="108" t="s">
        <v>140</v>
      </c>
      <c r="D95" s="99">
        <v>5000</v>
      </c>
      <c r="E95" s="99">
        <v>5000</v>
      </c>
      <c r="F95" s="99">
        <f t="shared" ref="F95:F99" si="16">E95/D95*100</f>
        <v>100</v>
      </c>
    </row>
    <row r="96" spans="1:6" ht="33.75" customHeight="1" thickBot="1" x14ac:dyDescent="0.3">
      <c r="A96" s="158"/>
      <c r="B96" s="93">
        <v>75412</v>
      </c>
      <c r="C96" s="108" t="s">
        <v>99</v>
      </c>
      <c r="D96" s="99">
        <f>D97+D98+D99+D100</f>
        <v>432000</v>
      </c>
      <c r="E96" s="99">
        <f>E97+E98+E99+E100</f>
        <v>43118.36</v>
      </c>
      <c r="F96" s="99">
        <f t="shared" si="16"/>
        <v>9.9811018518518519</v>
      </c>
    </row>
    <row r="97" spans="1:6" ht="60.75" thickBot="1" x14ac:dyDescent="0.3">
      <c r="A97" s="87" t="s">
        <v>9</v>
      </c>
      <c r="B97" s="92"/>
      <c r="C97" s="54" t="s">
        <v>93</v>
      </c>
      <c r="D97" s="98">
        <v>17000</v>
      </c>
      <c r="E97" s="98">
        <v>7645.46</v>
      </c>
      <c r="F97" s="99">
        <f t="shared" si="16"/>
        <v>44.973294117647065</v>
      </c>
    </row>
    <row r="98" spans="1:6" ht="45.75" thickBot="1" x14ac:dyDescent="0.3">
      <c r="A98" s="87" t="s">
        <v>10</v>
      </c>
      <c r="B98" s="92"/>
      <c r="C98" s="107" t="s">
        <v>100</v>
      </c>
      <c r="D98" s="98">
        <v>57000</v>
      </c>
      <c r="E98" s="98">
        <v>35472.9</v>
      </c>
      <c r="F98" s="99">
        <f t="shared" si="16"/>
        <v>62.233157894736848</v>
      </c>
    </row>
    <row r="99" spans="1:6" ht="58.5" customHeight="1" thickBot="1" x14ac:dyDescent="0.3">
      <c r="A99" s="159" t="s">
        <v>18</v>
      </c>
      <c r="B99" s="92"/>
      <c r="C99" s="107" t="s">
        <v>216</v>
      </c>
      <c r="D99" s="98">
        <v>40000</v>
      </c>
      <c r="E99" s="98">
        <v>0</v>
      </c>
      <c r="F99" s="99">
        <f t="shared" si="16"/>
        <v>0</v>
      </c>
    </row>
    <row r="100" spans="1:6" ht="67.5" customHeight="1" thickBot="1" x14ac:dyDescent="0.3">
      <c r="A100" s="211" t="s">
        <v>20</v>
      </c>
      <c r="B100" s="92"/>
      <c r="C100" s="107" t="s">
        <v>267</v>
      </c>
      <c r="D100" s="98">
        <v>318000</v>
      </c>
      <c r="E100" s="98">
        <v>0</v>
      </c>
      <c r="F100" s="99">
        <f t="shared" ref="F100" si="17">E100/D100*100</f>
        <v>0</v>
      </c>
    </row>
    <row r="101" spans="1:6" ht="63" customHeight="1" thickBot="1" x14ac:dyDescent="0.3">
      <c r="A101" s="86">
        <v>13</v>
      </c>
      <c r="B101" s="93">
        <v>757</v>
      </c>
      <c r="C101" s="108" t="s">
        <v>101</v>
      </c>
      <c r="D101" s="99">
        <v>170000</v>
      </c>
      <c r="E101" s="99">
        <v>75221.320000000007</v>
      </c>
      <c r="F101" s="99">
        <f>E101/D101*100</f>
        <v>44.24783529411765</v>
      </c>
    </row>
    <row r="102" spans="1:6" ht="48" customHeight="1" thickBot="1" x14ac:dyDescent="0.3">
      <c r="A102" s="86">
        <v>14</v>
      </c>
      <c r="B102" s="93">
        <v>758</v>
      </c>
      <c r="C102" s="108" t="s">
        <v>171</v>
      </c>
      <c r="D102" s="99">
        <v>94354</v>
      </c>
      <c r="E102" s="99">
        <v>3803.19</v>
      </c>
      <c r="F102" s="99">
        <f>E102/D102*100</f>
        <v>4.0307671110922696</v>
      </c>
    </row>
    <row r="103" spans="1:6" ht="30" thickBot="1" x14ac:dyDescent="0.3">
      <c r="A103" s="86">
        <v>14</v>
      </c>
      <c r="B103" s="93">
        <v>801</v>
      </c>
      <c r="C103" s="108" t="s">
        <v>102</v>
      </c>
      <c r="D103" s="99">
        <f>D104+D105+D106+D107+D108+D109+D110+D111+D112+D113+D114+D115+D116+D117+D118</f>
        <v>10691814</v>
      </c>
      <c r="E103" s="99">
        <f>E104+E105+E106+E107+E108+E109+E110+E111+E112+E113+E114+E115+E116+E117+E118</f>
        <v>5442317.7800000003</v>
      </c>
      <c r="F103" s="99">
        <f t="shared" ref="F103:F160" si="18">E103/D103*100</f>
        <v>50.901725189009085</v>
      </c>
    </row>
    <row r="104" spans="1:6" ht="39" customHeight="1" thickBot="1" x14ac:dyDescent="0.3">
      <c r="A104" s="87" t="s">
        <v>9</v>
      </c>
      <c r="B104" s="93"/>
      <c r="C104" s="107" t="s">
        <v>172</v>
      </c>
      <c r="D104" s="98">
        <v>821556</v>
      </c>
      <c r="E104" s="143">
        <v>463350</v>
      </c>
      <c r="F104" s="99">
        <f t="shared" si="18"/>
        <v>56.399076873639778</v>
      </c>
    </row>
    <row r="105" spans="1:6" ht="48" customHeight="1" thickBot="1" x14ac:dyDescent="0.3">
      <c r="A105" s="87" t="s">
        <v>10</v>
      </c>
      <c r="B105" s="92"/>
      <c r="C105" s="107" t="s">
        <v>173</v>
      </c>
      <c r="D105" s="98">
        <v>1271400</v>
      </c>
      <c r="E105" s="98">
        <v>739693.77</v>
      </c>
      <c r="F105" s="99">
        <f t="shared" si="18"/>
        <v>58.179469089193013</v>
      </c>
    </row>
    <row r="106" spans="1:6" ht="45" customHeight="1" thickBot="1" x14ac:dyDescent="0.3">
      <c r="A106" s="87" t="s">
        <v>18</v>
      </c>
      <c r="B106" s="92"/>
      <c r="C106" s="107" t="s">
        <v>174</v>
      </c>
      <c r="D106" s="98">
        <v>981600</v>
      </c>
      <c r="E106" s="98">
        <v>556630.5</v>
      </c>
      <c r="F106" s="99">
        <f t="shared" si="18"/>
        <v>56.706448655256722</v>
      </c>
    </row>
    <row r="107" spans="1:6" ht="38.25" customHeight="1" thickBot="1" x14ac:dyDescent="0.3">
      <c r="A107" s="173" t="s">
        <v>20</v>
      </c>
      <c r="B107" s="92"/>
      <c r="C107" s="107" t="s">
        <v>175</v>
      </c>
      <c r="D107" s="98">
        <v>509000</v>
      </c>
      <c r="E107" s="98">
        <v>299130.34999999998</v>
      </c>
      <c r="F107" s="99">
        <f t="shared" si="18"/>
        <v>58.768241650294698</v>
      </c>
    </row>
    <row r="108" spans="1:6" ht="47.25" customHeight="1" thickBot="1" x14ac:dyDescent="0.3">
      <c r="A108" s="189" t="s">
        <v>22</v>
      </c>
      <c r="B108" s="92"/>
      <c r="C108" s="107" t="s">
        <v>176</v>
      </c>
      <c r="D108" s="98">
        <v>578761</v>
      </c>
      <c r="E108" s="98">
        <v>316924.98</v>
      </c>
      <c r="F108" s="99">
        <f t="shared" ref="F108" si="19">E108/D108*100</f>
        <v>54.75921494364686</v>
      </c>
    </row>
    <row r="109" spans="1:6" ht="47.25" customHeight="1" thickBot="1" x14ac:dyDescent="0.3">
      <c r="A109" s="189" t="s">
        <v>34</v>
      </c>
      <c r="B109" s="92"/>
      <c r="C109" s="107" t="s">
        <v>184</v>
      </c>
      <c r="D109" s="98">
        <v>489911</v>
      </c>
      <c r="E109" s="98">
        <v>235029.6</v>
      </c>
      <c r="F109" s="99">
        <f t="shared" ref="F109" si="20">E109/D109*100</f>
        <v>47.973938123455078</v>
      </c>
    </row>
    <row r="110" spans="1:6" ht="47.25" customHeight="1" thickBot="1" x14ac:dyDescent="0.3">
      <c r="A110" s="189" t="s">
        <v>35</v>
      </c>
      <c r="B110" s="92"/>
      <c r="C110" s="107" t="s">
        <v>185</v>
      </c>
      <c r="D110" s="98">
        <v>545541</v>
      </c>
      <c r="E110" s="98">
        <v>232957.64</v>
      </c>
      <c r="F110" s="99">
        <f t="shared" ref="F110" si="21">E110/D110*100</f>
        <v>42.702132378684645</v>
      </c>
    </row>
    <row r="111" spans="1:6" ht="47.25" customHeight="1" thickBot="1" x14ac:dyDescent="0.3">
      <c r="A111" s="189" t="s">
        <v>37</v>
      </c>
      <c r="B111" s="92"/>
      <c r="C111" s="107" t="s">
        <v>177</v>
      </c>
      <c r="D111" s="98">
        <v>792450</v>
      </c>
      <c r="E111" s="98">
        <v>462099.06</v>
      </c>
      <c r="F111" s="99">
        <f t="shared" ref="F111" si="22">E111/D111*100</f>
        <v>58.312708688245316</v>
      </c>
    </row>
    <row r="112" spans="1:6" ht="47.25" customHeight="1" thickBot="1" x14ac:dyDescent="0.3">
      <c r="A112" s="189" t="s">
        <v>39</v>
      </c>
      <c r="B112" s="92"/>
      <c r="C112" s="107" t="s">
        <v>178</v>
      </c>
      <c r="D112" s="98">
        <v>1089757</v>
      </c>
      <c r="E112" s="98">
        <v>638230.4</v>
      </c>
      <c r="F112" s="99">
        <f t="shared" ref="F112" si="23">E112/D112*100</f>
        <v>58.56630423112675</v>
      </c>
    </row>
    <row r="113" spans="1:6" ht="47.25" customHeight="1" thickBot="1" x14ac:dyDescent="0.3">
      <c r="A113" s="189" t="s">
        <v>41</v>
      </c>
      <c r="B113" s="92"/>
      <c r="C113" s="107" t="s">
        <v>179</v>
      </c>
      <c r="D113" s="98">
        <v>622300</v>
      </c>
      <c r="E113" s="98">
        <v>355122.43</v>
      </c>
      <c r="F113" s="99">
        <f t="shared" ref="F113" si="24">E113/D113*100</f>
        <v>57.066114414269641</v>
      </c>
    </row>
    <row r="114" spans="1:6" ht="47.25" customHeight="1" thickBot="1" x14ac:dyDescent="0.3">
      <c r="A114" s="189" t="s">
        <v>43</v>
      </c>
      <c r="B114" s="92"/>
      <c r="C114" s="107" t="s">
        <v>180</v>
      </c>
      <c r="D114" s="98">
        <v>65000</v>
      </c>
      <c r="E114" s="98">
        <v>43210.39</v>
      </c>
      <c r="F114" s="99">
        <f t="shared" ref="F114" si="25">E114/D114*100</f>
        <v>66.477523076923077</v>
      </c>
    </row>
    <row r="115" spans="1:6" ht="47.25" customHeight="1" thickBot="1" x14ac:dyDescent="0.3">
      <c r="A115" s="189" t="s">
        <v>45</v>
      </c>
      <c r="B115" s="92"/>
      <c r="C115" s="107" t="s">
        <v>181</v>
      </c>
      <c r="D115" s="98">
        <v>354460</v>
      </c>
      <c r="E115" s="98">
        <v>185147.37</v>
      </c>
      <c r="F115" s="99">
        <f t="shared" ref="F115" si="26">E115/D115*100</f>
        <v>52.23364272414377</v>
      </c>
    </row>
    <row r="116" spans="1:6" ht="47.25" customHeight="1" thickBot="1" x14ac:dyDescent="0.3">
      <c r="A116" s="189" t="s">
        <v>49</v>
      </c>
      <c r="B116" s="92"/>
      <c r="C116" s="107" t="s">
        <v>182</v>
      </c>
      <c r="D116" s="98">
        <v>18700</v>
      </c>
      <c r="E116" s="98">
        <v>13406.94</v>
      </c>
      <c r="F116" s="99">
        <f t="shared" ref="F116" si="27">E116/D116*100</f>
        <v>71.694866310160435</v>
      </c>
    </row>
    <row r="117" spans="1:6" ht="47.25" customHeight="1" thickBot="1" x14ac:dyDescent="0.3">
      <c r="A117" s="189" t="s">
        <v>50</v>
      </c>
      <c r="B117" s="92"/>
      <c r="C117" s="107" t="s">
        <v>183</v>
      </c>
      <c r="D117" s="98">
        <v>54303</v>
      </c>
      <c r="E117" s="98">
        <v>40900</v>
      </c>
      <c r="F117" s="99">
        <f t="shared" ref="F117" si="28">E117/D117*100</f>
        <v>75.31812238734507</v>
      </c>
    </row>
    <row r="118" spans="1:6" ht="47.25" customHeight="1" thickBot="1" x14ac:dyDescent="0.3">
      <c r="A118" s="189" t="s">
        <v>52</v>
      </c>
      <c r="B118" s="92"/>
      <c r="C118" s="107" t="s">
        <v>204</v>
      </c>
      <c r="D118" s="98">
        <v>2497075</v>
      </c>
      <c r="E118" s="98">
        <v>860484.35</v>
      </c>
      <c r="F118" s="99">
        <f t="shared" ref="F118" si="29">E118/D118*100</f>
        <v>34.459691839452155</v>
      </c>
    </row>
    <row r="119" spans="1:6" ht="30.75" thickBot="1" x14ac:dyDescent="0.3">
      <c r="A119" s="86">
        <v>16</v>
      </c>
      <c r="B119" s="93">
        <v>851</v>
      </c>
      <c r="C119" s="108" t="s">
        <v>103</v>
      </c>
      <c r="D119" s="99">
        <f>D120+D121</f>
        <v>110000</v>
      </c>
      <c r="E119" s="99">
        <f>E120+E121</f>
        <v>44331.3</v>
      </c>
      <c r="F119" s="99">
        <f t="shared" si="18"/>
        <v>40.301181818181817</v>
      </c>
    </row>
    <row r="120" spans="1:6" ht="58.5" customHeight="1" thickBot="1" x14ac:dyDescent="0.3">
      <c r="A120" s="86" t="s">
        <v>9</v>
      </c>
      <c r="B120" s="93">
        <v>85153</v>
      </c>
      <c r="C120" s="108" t="s">
        <v>104</v>
      </c>
      <c r="D120" s="99">
        <v>1000</v>
      </c>
      <c r="E120" s="99">
        <v>0</v>
      </c>
      <c r="F120" s="99">
        <f t="shared" si="18"/>
        <v>0</v>
      </c>
    </row>
    <row r="121" spans="1:6" ht="39" customHeight="1" thickBot="1" x14ac:dyDescent="0.3">
      <c r="A121" s="86" t="s">
        <v>10</v>
      </c>
      <c r="B121" s="93">
        <v>85154</v>
      </c>
      <c r="C121" s="108" t="s">
        <v>105</v>
      </c>
      <c r="D121" s="99">
        <f>D122+D123+D124</f>
        <v>109000</v>
      </c>
      <c r="E121" s="99">
        <f>E122+E123+E124</f>
        <v>44331.3</v>
      </c>
      <c r="F121" s="99">
        <f t="shared" si="18"/>
        <v>40.670917431192663</v>
      </c>
    </row>
    <row r="122" spans="1:6" ht="45" customHeight="1" thickBot="1" x14ac:dyDescent="0.3">
      <c r="A122" s="87" t="s">
        <v>223</v>
      </c>
      <c r="B122" s="92"/>
      <c r="C122" s="54" t="s">
        <v>93</v>
      </c>
      <c r="D122" s="98">
        <v>27600</v>
      </c>
      <c r="E122" s="98">
        <v>5492.78</v>
      </c>
      <c r="F122" s="99">
        <f t="shared" si="18"/>
        <v>19.901376811594201</v>
      </c>
    </row>
    <row r="123" spans="1:6" ht="39" customHeight="1" thickBot="1" x14ac:dyDescent="0.3">
      <c r="A123" s="87" t="s">
        <v>223</v>
      </c>
      <c r="B123" s="92"/>
      <c r="C123" s="54" t="s">
        <v>106</v>
      </c>
      <c r="D123" s="98">
        <v>6500</v>
      </c>
      <c r="E123" s="98">
        <v>6500</v>
      </c>
      <c r="F123" s="99">
        <f t="shared" si="18"/>
        <v>100</v>
      </c>
    </row>
    <row r="124" spans="1:6" ht="79.5" customHeight="1" thickBot="1" x14ac:dyDescent="0.3">
      <c r="A124" s="87" t="s">
        <v>223</v>
      </c>
      <c r="B124" s="92"/>
      <c r="C124" s="107" t="s">
        <v>217</v>
      </c>
      <c r="D124" s="98">
        <v>74900</v>
      </c>
      <c r="E124" s="98">
        <v>32338.52</v>
      </c>
      <c r="F124" s="99">
        <f t="shared" si="18"/>
        <v>43.175594125500666</v>
      </c>
    </row>
    <row r="125" spans="1:6" ht="33.75" customHeight="1" thickBot="1" x14ac:dyDescent="0.3">
      <c r="A125" s="86">
        <v>17</v>
      </c>
      <c r="B125" s="93">
        <v>852</v>
      </c>
      <c r="C125" s="108" t="s">
        <v>107</v>
      </c>
      <c r="D125" s="115">
        <f>D126+D127+D128+D130+D131+D132+D133+D135+D136+D137+D138+D139+D140+D142+D143+D144+D145+D146+D147+D148+D141+D149+D150+D129+D134</f>
        <v>6784204</v>
      </c>
      <c r="E125" s="115">
        <f>E126+E127+E128+E130+E131+E132+E133+E135+E136+E137+E138+E139+E140+E142+E143+E144+E145+E146+E147+E148+E141+E149+E150+E129+E134</f>
        <v>2204421.9900000002</v>
      </c>
      <c r="F125" s="99">
        <f t="shared" si="18"/>
        <v>32.493450816042682</v>
      </c>
    </row>
    <row r="126" spans="1:6" ht="54.75" customHeight="1" thickBot="1" x14ac:dyDescent="0.3">
      <c r="A126" s="87" t="s">
        <v>9</v>
      </c>
      <c r="B126" s="92"/>
      <c r="C126" s="107" t="s">
        <v>186</v>
      </c>
      <c r="D126" s="98">
        <v>24000</v>
      </c>
      <c r="E126" s="98">
        <v>9778.18</v>
      </c>
      <c r="F126" s="99">
        <f t="shared" si="18"/>
        <v>40.742416666666671</v>
      </c>
    </row>
    <row r="127" spans="1:6" ht="45.75" thickBot="1" x14ac:dyDescent="0.3">
      <c r="A127" s="87" t="s">
        <v>10</v>
      </c>
      <c r="B127" s="92"/>
      <c r="C127" s="107" t="s">
        <v>187</v>
      </c>
      <c r="D127" s="143">
        <v>80000</v>
      </c>
      <c r="E127" s="143">
        <v>30198.22</v>
      </c>
      <c r="F127" s="99">
        <f t="shared" si="18"/>
        <v>37.747774999999997</v>
      </c>
    </row>
    <row r="128" spans="1:6" ht="36" customHeight="1" thickBot="1" x14ac:dyDescent="0.3">
      <c r="A128" s="87" t="s">
        <v>18</v>
      </c>
      <c r="B128" s="92"/>
      <c r="C128" s="199" t="s">
        <v>188</v>
      </c>
      <c r="D128" s="143">
        <v>12500</v>
      </c>
      <c r="E128" s="143">
        <v>886.74</v>
      </c>
      <c r="F128" s="99">
        <f t="shared" si="18"/>
        <v>7.0939199999999998</v>
      </c>
    </row>
    <row r="129" spans="1:6" ht="36" customHeight="1" thickBot="1" x14ac:dyDescent="0.3">
      <c r="A129" s="268" t="s">
        <v>20</v>
      </c>
      <c r="B129" s="92"/>
      <c r="C129" s="199" t="s">
        <v>307</v>
      </c>
      <c r="D129" s="143">
        <v>8457</v>
      </c>
      <c r="E129" s="143">
        <v>1227.5899999999999</v>
      </c>
      <c r="F129" s="99">
        <f t="shared" ref="F129" si="30">E129/D129*100</f>
        <v>14.515667494383349</v>
      </c>
    </row>
    <row r="130" spans="1:6" ht="36" customHeight="1" thickBot="1" x14ac:dyDescent="0.3">
      <c r="A130" s="205" t="s">
        <v>22</v>
      </c>
      <c r="B130" s="92"/>
      <c r="C130" s="199" t="s">
        <v>218</v>
      </c>
      <c r="D130" s="143">
        <v>3087900</v>
      </c>
      <c r="E130" s="143">
        <v>1641102.36</v>
      </c>
      <c r="F130" s="99">
        <f t="shared" ref="F130" si="31">E130/D130*100</f>
        <v>53.146227533275045</v>
      </c>
    </row>
    <row r="131" spans="1:6" ht="54.75" customHeight="1" thickBot="1" x14ac:dyDescent="0.3">
      <c r="A131" s="87" t="s">
        <v>34</v>
      </c>
      <c r="B131" s="92"/>
      <c r="C131" s="107" t="s">
        <v>189</v>
      </c>
      <c r="D131" s="143">
        <v>15300</v>
      </c>
      <c r="E131" s="143">
        <v>4123.71</v>
      </c>
      <c r="F131" s="99">
        <f t="shared" si="18"/>
        <v>26.952352941176471</v>
      </c>
    </row>
    <row r="132" spans="1:6" ht="60" customHeight="1" thickBot="1" x14ac:dyDescent="0.3">
      <c r="A132" s="87" t="s">
        <v>35</v>
      </c>
      <c r="B132" s="92"/>
      <c r="C132" s="107" t="s">
        <v>190</v>
      </c>
      <c r="D132" s="143">
        <v>22000</v>
      </c>
      <c r="E132" s="143">
        <v>10361.9</v>
      </c>
      <c r="F132" s="99">
        <f t="shared" si="18"/>
        <v>47.099545454545456</v>
      </c>
    </row>
    <row r="133" spans="1:6" ht="37.5" customHeight="1" thickBot="1" x14ac:dyDescent="0.3">
      <c r="A133" s="87" t="s">
        <v>37</v>
      </c>
      <c r="B133" s="92"/>
      <c r="C133" s="107" t="s">
        <v>219</v>
      </c>
      <c r="D133" s="143">
        <v>33810</v>
      </c>
      <c r="E133" s="143">
        <v>20754.060000000001</v>
      </c>
      <c r="F133" s="99">
        <f t="shared" si="18"/>
        <v>61.384383318544813</v>
      </c>
    </row>
    <row r="134" spans="1:6" ht="51" customHeight="1" thickBot="1" x14ac:dyDescent="0.3">
      <c r="A134" s="268" t="s">
        <v>39</v>
      </c>
      <c r="B134" s="92"/>
      <c r="C134" s="107" t="s">
        <v>308</v>
      </c>
      <c r="D134" s="143">
        <v>15000</v>
      </c>
      <c r="E134" s="143">
        <v>7179.08</v>
      </c>
      <c r="F134" s="99">
        <f t="shared" ref="F134" si="32">E134/D134*100</f>
        <v>47.860533333333336</v>
      </c>
    </row>
    <row r="135" spans="1:6" ht="44.25" customHeight="1" thickBot="1" x14ac:dyDescent="0.3">
      <c r="A135" s="135" t="s">
        <v>41</v>
      </c>
      <c r="B135" s="92"/>
      <c r="C135" s="107" t="s">
        <v>220</v>
      </c>
      <c r="D135" s="143">
        <v>23591</v>
      </c>
      <c r="E135" s="143">
        <v>3350</v>
      </c>
      <c r="F135" s="99">
        <f t="shared" si="18"/>
        <v>14.200330634564029</v>
      </c>
    </row>
    <row r="136" spans="1:6" ht="44.25" customHeight="1" thickBot="1" x14ac:dyDescent="0.3">
      <c r="A136" s="211" t="s">
        <v>43</v>
      </c>
      <c r="B136" s="92"/>
      <c r="C136" s="107" t="s">
        <v>137</v>
      </c>
      <c r="D136" s="143">
        <v>1000</v>
      </c>
      <c r="E136" s="143">
        <v>0</v>
      </c>
      <c r="F136" s="99">
        <f t="shared" ref="F136" si="33">E136/D136*100</f>
        <v>0</v>
      </c>
    </row>
    <row r="137" spans="1:6" ht="37.5" customHeight="1" thickBot="1" x14ac:dyDescent="0.3">
      <c r="A137" s="135" t="s">
        <v>45</v>
      </c>
      <c r="B137" s="92"/>
      <c r="C137" s="107" t="s">
        <v>191</v>
      </c>
      <c r="D137" s="143">
        <v>85610</v>
      </c>
      <c r="E137" s="143">
        <v>71093.41</v>
      </c>
      <c r="F137" s="99">
        <f t="shared" si="18"/>
        <v>83.043347739750033</v>
      </c>
    </row>
    <row r="138" spans="1:6" ht="38.25" customHeight="1" thickBot="1" x14ac:dyDescent="0.3">
      <c r="A138" s="135" t="s">
        <v>49</v>
      </c>
      <c r="B138" s="92"/>
      <c r="C138" s="107" t="s">
        <v>192</v>
      </c>
      <c r="D138" s="143">
        <v>8000</v>
      </c>
      <c r="E138" s="143">
        <v>0</v>
      </c>
      <c r="F138" s="99">
        <f t="shared" si="18"/>
        <v>0</v>
      </c>
    </row>
    <row r="139" spans="1:6" ht="39" customHeight="1" thickBot="1" x14ac:dyDescent="0.3">
      <c r="A139" s="87" t="s">
        <v>50</v>
      </c>
      <c r="B139" s="92"/>
      <c r="C139" s="107" t="s">
        <v>193</v>
      </c>
      <c r="D139" s="98">
        <v>110340</v>
      </c>
      <c r="E139" s="98">
        <v>74696.39</v>
      </c>
      <c r="F139" s="99">
        <f t="shared" si="18"/>
        <v>67.696565162225838</v>
      </c>
    </row>
    <row r="140" spans="1:6" ht="45" customHeight="1" thickBot="1" x14ac:dyDescent="0.3">
      <c r="A140" s="87" t="s">
        <v>52</v>
      </c>
      <c r="B140" s="92"/>
      <c r="C140" s="168" t="s">
        <v>194</v>
      </c>
      <c r="D140" s="98">
        <v>69880</v>
      </c>
      <c r="E140" s="98">
        <v>37800</v>
      </c>
      <c r="F140" s="99">
        <f t="shared" si="18"/>
        <v>54.092730394962793</v>
      </c>
    </row>
    <row r="141" spans="1:6" ht="39" customHeight="1" thickBot="1" x14ac:dyDescent="0.3">
      <c r="A141" s="234" t="s">
        <v>195</v>
      </c>
      <c r="B141" s="92"/>
      <c r="C141" s="168" t="s">
        <v>235</v>
      </c>
      <c r="D141" s="98">
        <v>11571</v>
      </c>
      <c r="E141" s="98">
        <v>11571</v>
      </c>
      <c r="F141" s="99">
        <f t="shared" ref="F141" si="34">E141/D141*100</f>
        <v>100</v>
      </c>
    </row>
    <row r="142" spans="1:6" ht="45" customHeight="1" thickBot="1" x14ac:dyDescent="0.3">
      <c r="A142" s="167" t="s">
        <v>54</v>
      </c>
      <c r="B142" s="92"/>
      <c r="C142" s="168" t="s">
        <v>141</v>
      </c>
      <c r="D142" s="143">
        <v>202140</v>
      </c>
      <c r="E142" s="143">
        <v>66621.06</v>
      </c>
      <c r="F142" s="99">
        <f t="shared" si="18"/>
        <v>32.957880676758684</v>
      </c>
    </row>
    <row r="143" spans="1:6" ht="65.25" customHeight="1" thickBot="1" x14ac:dyDescent="0.3">
      <c r="A143" s="189" t="s">
        <v>56</v>
      </c>
      <c r="B143" s="92"/>
      <c r="C143" s="200" t="s">
        <v>221</v>
      </c>
      <c r="D143" s="143">
        <v>22700</v>
      </c>
      <c r="E143" s="143">
        <v>8740</v>
      </c>
      <c r="F143" s="99">
        <f t="shared" ref="F143" si="35">E143/D143*100</f>
        <v>38.502202643171806</v>
      </c>
    </row>
    <row r="144" spans="1:6" ht="67.5" customHeight="1" thickBot="1" x14ac:dyDescent="0.3">
      <c r="A144" s="189" t="s">
        <v>147</v>
      </c>
      <c r="B144" s="92"/>
      <c r="C144" s="200" t="s">
        <v>222</v>
      </c>
      <c r="D144" s="143">
        <v>20000</v>
      </c>
      <c r="E144" s="143">
        <v>0</v>
      </c>
      <c r="F144" s="99">
        <f t="shared" ref="F144" si="36">E144/D144*100</f>
        <v>0</v>
      </c>
    </row>
    <row r="145" spans="1:6" ht="51" customHeight="1" thickBot="1" x14ac:dyDescent="0.3">
      <c r="A145" s="189" t="s">
        <v>209</v>
      </c>
      <c r="B145" s="92"/>
      <c r="C145" s="200" t="s">
        <v>196</v>
      </c>
      <c r="D145" s="143">
        <v>155806</v>
      </c>
      <c r="E145" s="143">
        <v>118740</v>
      </c>
      <c r="F145" s="99">
        <f t="shared" ref="F145" si="37">E145/D145*100</f>
        <v>76.210158787209735</v>
      </c>
    </row>
    <row r="146" spans="1:6" ht="43.5" customHeight="1" thickBot="1" x14ac:dyDescent="0.3">
      <c r="A146" s="189" t="s">
        <v>212</v>
      </c>
      <c r="B146" s="92"/>
      <c r="C146" s="200" t="s">
        <v>197</v>
      </c>
      <c r="D146" s="143">
        <v>70000</v>
      </c>
      <c r="E146" s="143">
        <v>23090.22</v>
      </c>
      <c r="F146" s="99">
        <f t="shared" ref="F146" si="38">E146/D146*100</f>
        <v>32.986028571428569</v>
      </c>
    </row>
    <row r="147" spans="1:6" ht="38.25" customHeight="1" thickBot="1" x14ac:dyDescent="0.3">
      <c r="A147" s="203" t="s">
        <v>256</v>
      </c>
      <c r="B147" s="92"/>
      <c r="C147" s="200" t="s">
        <v>206</v>
      </c>
      <c r="D147" s="143">
        <v>75917</v>
      </c>
      <c r="E147" s="143">
        <v>46968</v>
      </c>
      <c r="F147" s="99">
        <f t="shared" ref="F147" si="39">E147/D147*100</f>
        <v>61.867565894331968</v>
      </c>
    </row>
    <row r="148" spans="1:6" ht="38.25" customHeight="1" thickBot="1" x14ac:dyDescent="0.3">
      <c r="A148" s="189" t="s">
        <v>258</v>
      </c>
      <c r="B148" s="92"/>
      <c r="C148" s="200" t="s">
        <v>198</v>
      </c>
      <c r="D148" s="143">
        <v>2586040</v>
      </c>
      <c r="E148" s="143">
        <v>0</v>
      </c>
      <c r="F148" s="99">
        <f t="shared" ref="F148" si="40">E148/D148*100</f>
        <v>0</v>
      </c>
    </row>
    <row r="149" spans="1:6" ht="51" customHeight="1" thickBot="1" x14ac:dyDescent="0.3">
      <c r="A149" s="255" t="s">
        <v>256</v>
      </c>
      <c r="B149" s="92"/>
      <c r="C149" s="200" t="s">
        <v>257</v>
      </c>
      <c r="D149" s="143">
        <v>12642</v>
      </c>
      <c r="E149" s="143">
        <v>7394.47</v>
      </c>
      <c r="F149" s="99">
        <f t="shared" ref="F149" si="41">E149/D149*100</f>
        <v>58.491298845119445</v>
      </c>
    </row>
    <row r="150" spans="1:6" ht="39" customHeight="1" thickBot="1" x14ac:dyDescent="0.3">
      <c r="A150" s="255" t="s">
        <v>258</v>
      </c>
      <c r="B150" s="92"/>
      <c r="C150" s="200" t="s">
        <v>259</v>
      </c>
      <c r="D150" s="143">
        <v>30000</v>
      </c>
      <c r="E150" s="143">
        <v>8745.6</v>
      </c>
      <c r="F150" s="99">
        <f t="shared" ref="F150" si="42">E150/D150*100</f>
        <v>29.152000000000001</v>
      </c>
    </row>
    <row r="151" spans="1:6" ht="75" customHeight="1" thickBot="1" x14ac:dyDescent="0.3">
      <c r="A151" s="136">
        <v>18</v>
      </c>
      <c r="B151" s="93">
        <v>853</v>
      </c>
      <c r="C151" s="108" t="s">
        <v>232</v>
      </c>
      <c r="D151" s="99">
        <v>125000</v>
      </c>
      <c r="E151" s="99">
        <v>0</v>
      </c>
      <c r="F151" s="99">
        <f t="shared" si="18"/>
        <v>0</v>
      </c>
    </row>
    <row r="152" spans="1:6" ht="75" customHeight="1" thickBot="1" x14ac:dyDescent="0.3">
      <c r="A152" s="229">
        <v>19</v>
      </c>
      <c r="B152" s="93">
        <v>854</v>
      </c>
      <c r="C152" s="108" t="s">
        <v>108</v>
      </c>
      <c r="D152" s="99">
        <f>D153+D154</f>
        <v>80447</v>
      </c>
      <c r="E152" s="99">
        <f>E153+E154</f>
        <v>76650.510000000009</v>
      </c>
      <c r="F152" s="99">
        <f t="shared" ref="F152" si="43">E152/D152*100</f>
        <v>95.28075627431727</v>
      </c>
    </row>
    <row r="153" spans="1:6" ht="30.75" thickBot="1" x14ac:dyDescent="0.3">
      <c r="A153" s="86" t="s">
        <v>9</v>
      </c>
      <c r="B153" s="92" t="s">
        <v>223</v>
      </c>
      <c r="C153" s="107" t="s">
        <v>199</v>
      </c>
      <c r="D153" s="98">
        <v>59307</v>
      </c>
      <c r="E153" s="98">
        <v>55510.51</v>
      </c>
      <c r="F153" s="99">
        <f t="shared" si="18"/>
        <v>93.598580268770974</v>
      </c>
    </row>
    <row r="154" spans="1:6" ht="15.75" thickBot="1" x14ac:dyDescent="0.3">
      <c r="A154" s="221" t="s">
        <v>10</v>
      </c>
      <c r="B154" s="92" t="s">
        <v>223</v>
      </c>
      <c r="C154" s="107" t="s">
        <v>224</v>
      </c>
      <c r="D154" s="98">
        <v>21140</v>
      </c>
      <c r="E154" s="98">
        <v>21140</v>
      </c>
      <c r="F154" s="99">
        <f t="shared" ref="F154" si="44">E154/D154*100</f>
        <v>100</v>
      </c>
    </row>
    <row r="155" spans="1:6" ht="43.5" thickBot="1" x14ac:dyDescent="0.3">
      <c r="A155" s="112">
        <v>20</v>
      </c>
      <c r="B155" s="113">
        <v>900</v>
      </c>
      <c r="C155" s="114" t="s">
        <v>109</v>
      </c>
      <c r="D155" s="115">
        <f>D156+D159+D160+D161+D165+D168</f>
        <v>2001896</v>
      </c>
      <c r="E155" s="115">
        <f>E156+E159+E160+E161+E165+E168</f>
        <v>881984.53</v>
      </c>
      <c r="F155" s="99">
        <f t="shared" si="18"/>
        <v>44.057460027893555</v>
      </c>
    </row>
    <row r="156" spans="1:6" ht="43.5" thickBot="1" x14ac:dyDescent="0.3">
      <c r="A156" s="88" t="s">
        <v>9</v>
      </c>
      <c r="B156" s="93">
        <v>90001</v>
      </c>
      <c r="C156" s="108" t="s">
        <v>110</v>
      </c>
      <c r="D156" s="99">
        <f>D157+D158</f>
        <v>659200</v>
      </c>
      <c r="E156" s="99">
        <f>E157+E158</f>
        <v>285532.69</v>
      </c>
      <c r="F156" s="99">
        <f t="shared" si="18"/>
        <v>43.315031856796118</v>
      </c>
    </row>
    <row r="157" spans="1:6" ht="168.75" customHeight="1" thickBot="1" x14ac:dyDescent="0.3">
      <c r="A157" s="89" t="s">
        <v>223</v>
      </c>
      <c r="B157" s="92"/>
      <c r="C157" s="54" t="s">
        <v>111</v>
      </c>
      <c r="D157" s="98">
        <v>459200</v>
      </c>
      <c r="E157" s="98">
        <v>229640</v>
      </c>
      <c r="F157" s="98">
        <f t="shared" si="18"/>
        <v>50.008710801393732</v>
      </c>
    </row>
    <row r="158" spans="1:6" ht="111" customHeight="1" thickBot="1" x14ac:dyDescent="0.3">
      <c r="A158" s="89" t="s">
        <v>223</v>
      </c>
      <c r="B158" s="92"/>
      <c r="C158" s="54" t="s">
        <v>112</v>
      </c>
      <c r="D158" s="98">
        <v>200000</v>
      </c>
      <c r="E158" s="98">
        <v>55892.69</v>
      </c>
      <c r="F158" s="98">
        <f t="shared" si="18"/>
        <v>27.946345000000001</v>
      </c>
    </row>
    <row r="159" spans="1:6" ht="29.25" thickBot="1" x14ac:dyDescent="0.3">
      <c r="A159" s="190" t="s">
        <v>10</v>
      </c>
      <c r="B159" s="93">
        <v>90002</v>
      </c>
      <c r="C159" s="108" t="s">
        <v>303</v>
      </c>
      <c r="D159" s="99">
        <v>391220</v>
      </c>
      <c r="E159" s="99">
        <v>225280.97</v>
      </c>
      <c r="F159" s="99">
        <f t="shared" ref="F159" si="45">E159/D159*100</f>
        <v>57.584216042124638</v>
      </c>
    </row>
    <row r="160" spans="1:6" ht="131.25" customHeight="1" thickBot="1" x14ac:dyDescent="0.3">
      <c r="A160" s="88" t="s">
        <v>18</v>
      </c>
      <c r="B160" s="93">
        <v>90004</v>
      </c>
      <c r="C160" s="108" t="s">
        <v>200</v>
      </c>
      <c r="D160" s="98">
        <v>70000</v>
      </c>
      <c r="E160" s="98">
        <v>9465.61</v>
      </c>
      <c r="F160" s="98">
        <f t="shared" si="18"/>
        <v>13.522300000000001</v>
      </c>
    </row>
    <row r="161" spans="1:6" ht="28.5" x14ac:dyDescent="0.25">
      <c r="A161" s="340" t="s">
        <v>20</v>
      </c>
      <c r="B161" s="334">
        <v>90015</v>
      </c>
      <c r="C161" s="104" t="s">
        <v>113</v>
      </c>
      <c r="D161" s="314">
        <f>D163+D164</f>
        <v>688310</v>
      </c>
      <c r="E161" s="314">
        <f>E163+E164</f>
        <v>347253.63</v>
      </c>
      <c r="F161" s="314">
        <f>E161/D161*100</f>
        <v>50.450179424968397</v>
      </c>
    </row>
    <row r="162" spans="1:6" ht="15.75" thickBot="1" x14ac:dyDescent="0.3">
      <c r="A162" s="341"/>
      <c r="B162" s="342"/>
      <c r="C162" s="107" t="s">
        <v>65</v>
      </c>
      <c r="D162" s="343"/>
      <c r="E162" s="343"/>
      <c r="F162" s="343"/>
    </row>
    <row r="163" spans="1:6" ht="84" customHeight="1" thickBot="1" x14ac:dyDescent="0.3">
      <c r="A163" s="89" t="s">
        <v>223</v>
      </c>
      <c r="B163" s="92"/>
      <c r="C163" s="54" t="s">
        <v>114</v>
      </c>
      <c r="D163" s="98">
        <v>250000</v>
      </c>
      <c r="E163" s="98">
        <v>147087.19</v>
      </c>
      <c r="F163" s="98">
        <f>E163/D163*100</f>
        <v>58.834876000000001</v>
      </c>
    </row>
    <row r="164" spans="1:6" ht="70.5" customHeight="1" thickBot="1" x14ac:dyDescent="0.3">
      <c r="A164" s="89" t="s">
        <v>223</v>
      </c>
      <c r="B164" s="92"/>
      <c r="C164" s="54" t="s">
        <v>115</v>
      </c>
      <c r="D164" s="98">
        <v>438310</v>
      </c>
      <c r="E164" s="98">
        <v>200166.44</v>
      </c>
      <c r="F164" s="98">
        <f t="shared" ref="F164:F169" si="46">E164/D164*100</f>
        <v>45.667778512924642</v>
      </c>
    </row>
    <row r="165" spans="1:6" ht="93.75" customHeight="1" thickBot="1" x14ac:dyDescent="0.3">
      <c r="A165" s="88" t="s">
        <v>22</v>
      </c>
      <c r="B165" s="93">
        <v>90019</v>
      </c>
      <c r="C165" s="108" t="s">
        <v>116</v>
      </c>
      <c r="D165" s="99">
        <f>D166+D167</f>
        <v>177566</v>
      </c>
      <c r="E165" s="99">
        <f>E166+E167</f>
        <v>14451.63</v>
      </c>
      <c r="F165" s="98">
        <f t="shared" si="46"/>
        <v>8.1387371456247255</v>
      </c>
    </row>
    <row r="166" spans="1:6" ht="158.25" customHeight="1" thickBot="1" x14ac:dyDescent="0.3">
      <c r="A166" s="89" t="s">
        <v>223</v>
      </c>
      <c r="B166" s="93"/>
      <c r="C166" s="107" t="s">
        <v>149</v>
      </c>
      <c r="D166" s="98">
        <v>150000</v>
      </c>
      <c r="E166" s="98">
        <v>14451.63</v>
      </c>
      <c r="F166" s="98">
        <f t="shared" si="46"/>
        <v>9.6344199999999987</v>
      </c>
    </row>
    <row r="167" spans="1:6" ht="34.5" customHeight="1" thickBot="1" x14ac:dyDescent="0.3">
      <c r="A167" s="89" t="s">
        <v>223</v>
      </c>
      <c r="B167" s="93"/>
      <c r="C167" s="107" t="s">
        <v>240</v>
      </c>
      <c r="D167" s="98">
        <v>27566</v>
      </c>
      <c r="E167" s="98">
        <v>0</v>
      </c>
      <c r="F167" s="98">
        <f t="shared" ref="F167" si="47">E167/D167*100</f>
        <v>0</v>
      </c>
    </row>
    <row r="168" spans="1:6" ht="48.75" customHeight="1" thickBot="1" x14ac:dyDescent="0.3">
      <c r="A168" s="154" t="s">
        <v>34</v>
      </c>
      <c r="B168" s="93">
        <v>90095</v>
      </c>
      <c r="C168" s="108" t="s">
        <v>201</v>
      </c>
      <c r="D168" s="99">
        <f>D169+D170</f>
        <v>15600</v>
      </c>
      <c r="E168" s="99">
        <f>E169+E170</f>
        <v>0</v>
      </c>
      <c r="F168" s="98">
        <f t="shared" si="46"/>
        <v>0</v>
      </c>
    </row>
    <row r="169" spans="1:6" ht="39.75" customHeight="1" thickBot="1" x14ac:dyDescent="0.3">
      <c r="A169" s="89" t="s">
        <v>223</v>
      </c>
      <c r="B169" s="92"/>
      <c r="C169" s="107" t="s">
        <v>225</v>
      </c>
      <c r="D169" s="98">
        <v>10000</v>
      </c>
      <c r="E169" s="98">
        <v>0</v>
      </c>
      <c r="F169" s="99">
        <f t="shared" si="46"/>
        <v>0</v>
      </c>
    </row>
    <row r="170" spans="1:6" ht="39.75" customHeight="1" thickBot="1" x14ac:dyDescent="0.3">
      <c r="A170" s="89" t="s">
        <v>223</v>
      </c>
      <c r="B170" s="92"/>
      <c r="C170" s="107" t="s">
        <v>268</v>
      </c>
      <c r="D170" s="98">
        <v>5600</v>
      </c>
      <c r="E170" s="98">
        <v>0</v>
      </c>
      <c r="F170" s="99">
        <f t="shared" ref="F170" si="48">E170/D170*100</f>
        <v>0</v>
      </c>
    </row>
    <row r="171" spans="1:6" ht="54" customHeight="1" x14ac:dyDescent="0.25">
      <c r="A171" s="340">
        <v>21</v>
      </c>
      <c r="B171" s="334">
        <v>921</v>
      </c>
      <c r="C171" s="104" t="s">
        <v>117</v>
      </c>
      <c r="D171" s="344">
        <f>D173+D174+D175</f>
        <v>2154000</v>
      </c>
      <c r="E171" s="314">
        <f>E173+E174+E175</f>
        <v>556742.64</v>
      </c>
      <c r="F171" s="314">
        <f>E171/D171*100</f>
        <v>25.84691922005571</v>
      </c>
    </row>
    <row r="172" spans="1:6" ht="15" customHeight="1" thickBot="1" x14ac:dyDescent="0.3">
      <c r="A172" s="341"/>
      <c r="B172" s="342"/>
      <c r="C172" s="107" t="s">
        <v>118</v>
      </c>
      <c r="D172" s="345"/>
      <c r="E172" s="343"/>
      <c r="F172" s="343"/>
    </row>
    <row r="173" spans="1:6" ht="57.75" thickBot="1" x14ac:dyDescent="0.3">
      <c r="A173" s="88" t="s">
        <v>9</v>
      </c>
      <c r="B173" s="93">
        <v>92109</v>
      </c>
      <c r="C173" s="108" t="s">
        <v>202</v>
      </c>
      <c r="D173" s="99">
        <v>510000</v>
      </c>
      <c r="E173" s="99">
        <v>266000</v>
      </c>
      <c r="F173" s="99">
        <f>E173/D173*100</f>
        <v>52.156862745098046</v>
      </c>
    </row>
    <row r="174" spans="1:6" ht="61.5" customHeight="1" thickBot="1" x14ac:dyDescent="0.3">
      <c r="A174" s="88" t="s">
        <v>10</v>
      </c>
      <c r="B174" s="93">
        <v>92116</v>
      </c>
      <c r="C174" s="108" t="s">
        <v>119</v>
      </c>
      <c r="D174" s="99">
        <v>250000</v>
      </c>
      <c r="E174" s="99">
        <v>154000</v>
      </c>
      <c r="F174" s="99">
        <f t="shared" ref="F174:F187" si="49">E174/D174*100</f>
        <v>61.6</v>
      </c>
    </row>
    <row r="175" spans="1:6" ht="37.5" customHeight="1" thickBot="1" x14ac:dyDescent="0.3">
      <c r="A175" s="88" t="s">
        <v>18</v>
      </c>
      <c r="B175" s="93">
        <v>92195</v>
      </c>
      <c r="C175" s="108" t="s">
        <v>120</v>
      </c>
      <c r="D175" s="252">
        <f>D176+D177+D178+D179</f>
        <v>1394000</v>
      </c>
      <c r="E175" s="99">
        <f>E176+E177+E178+E179</f>
        <v>136742.64000000001</v>
      </c>
      <c r="F175" s="99">
        <f t="shared" si="49"/>
        <v>9.8093715925394562</v>
      </c>
    </row>
    <row r="176" spans="1:6" ht="98.25" customHeight="1" thickBot="1" x14ac:dyDescent="0.3">
      <c r="A176" s="89" t="s">
        <v>223</v>
      </c>
      <c r="B176" s="95"/>
      <c r="C176" s="54" t="s">
        <v>121</v>
      </c>
      <c r="D176" s="98">
        <v>135000</v>
      </c>
      <c r="E176" s="98">
        <v>88114.67</v>
      </c>
      <c r="F176" s="99">
        <f t="shared" si="49"/>
        <v>65.270125925925925</v>
      </c>
    </row>
    <row r="177" spans="1:9" ht="67.5" customHeight="1" thickBot="1" x14ac:dyDescent="0.3">
      <c r="A177" s="89" t="s">
        <v>223</v>
      </c>
      <c r="B177" s="95"/>
      <c r="C177" s="54" t="s">
        <v>122</v>
      </c>
      <c r="D177" s="98">
        <v>55000</v>
      </c>
      <c r="E177" s="98">
        <v>7481.97</v>
      </c>
      <c r="F177" s="99">
        <f t="shared" si="49"/>
        <v>13.603581818181818</v>
      </c>
    </row>
    <row r="178" spans="1:9" ht="36" customHeight="1" thickBot="1" x14ac:dyDescent="0.3">
      <c r="A178" s="89" t="s">
        <v>223</v>
      </c>
      <c r="B178" s="95"/>
      <c r="C178" s="251" t="s">
        <v>241</v>
      </c>
      <c r="D178" s="98">
        <v>4000</v>
      </c>
      <c r="E178" s="98">
        <v>4000</v>
      </c>
      <c r="F178" s="99">
        <f t="shared" ref="F178" si="50">E178/D178*100</f>
        <v>100</v>
      </c>
    </row>
    <row r="179" spans="1:9" ht="40.5" customHeight="1" thickBot="1" x14ac:dyDescent="0.3">
      <c r="A179" s="89" t="s">
        <v>223</v>
      </c>
      <c r="B179" s="95"/>
      <c r="C179" s="251" t="s">
        <v>304</v>
      </c>
      <c r="D179" s="98">
        <v>1200000</v>
      </c>
      <c r="E179" s="98">
        <v>37146</v>
      </c>
      <c r="F179" s="99">
        <f t="shared" ref="F179" si="51">E179/D179*100</f>
        <v>3.0954999999999999</v>
      </c>
    </row>
    <row r="180" spans="1:9" ht="34.5" customHeight="1" thickBot="1" x14ac:dyDescent="0.3">
      <c r="A180" s="88">
        <v>22</v>
      </c>
      <c r="B180" s="93">
        <v>926</v>
      </c>
      <c r="C180" s="108" t="s">
        <v>123</v>
      </c>
      <c r="D180" s="99">
        <f>D181+D184</f>
        <v>230000</v>
      </c>
      <c r="E180" s="99">
        <f>E181+E184</f>
        <v>132958.79999999999</v>
      </c>
      <c r="F180" s="99">
        <f t="shared" si="49"/>
        <v>57.808173913043468</v>
      </c>
    </row>
    <row r="181" spans="1:9" ht="24" customHeight="1" thickBot="1" x14ac:dyDescent="0.3">
      <c r="A181" s="88" t="s">
        <v>9</v>
      </c>
      <c r="B181" s="93">
        <v>92601</v>
      </c>
      <c r="C181" s="108" t="s">
        <v>124</v>
      </c>
      <c r="D181" s="99">
        <f>D182+D183</f>
        <v>50000</v>
      </c>
      <c r="E181" s="99">
        <f>E182+E183</f>
        <v>17910.830000000002</v>
      </c>
      <c r="F181" s="99">
        <f t="shared" si="49"/>
        <v>35.821660000000008</v>
      </c>
    </row>
    <row r="182" spans="1:9" ht="108" customHeight="1" thickBot="1" x14ac:dyDescent="0.3">
      <c r="A182" s="89" t="s">
        <v>223</v>
      </c>
      <c r="B182" s="95"/>
      <c r="C182" s="54" t="s">
        <v>125</v>
      </c>
      <c r="D182" s="98">
        <v>20000</v>
      </c>
      <c r="E182" s="98">
        <v>9405.8700000000008</v>
      </c>
      <c r="F182" s="99">
        <f t="shared" si="49"/>
        <v>47.029350000000001</v>
      </c>
    </row>
    <row r="183" spans="1:9" ht="25.5" customHeight="1" thickBot="1" x14ac:dyDescent="0.3">
      <c r="A183" s="89" t="s">
        <v>223</v>
      </c>
      <c r="B183" s="95"/>
      <c r="C183" s="107" t="s">
        <v>203</v>
      </c>
      <c r="D183" s="98">
        <v>30000</v>
      </c>
      <c r="E183" s="98">
        <v>8504.9599999999991</v>
      </c>
      <c r="F183" s="99">
        <f t="shared" si="49"/>
        <v>28.349866666666664</v>
      </c>
    </row>
    <row r="184" spans="1:9" ht="50.25" customHeight="1" thickBot="1" x14ac:dyDescent="0.3">
      <c r="A184" s="88" t="s">
        <v>10</v>
      </c>
      <c r="B184" s="96">
        <v>92605</v>
      </c>
      <c r="C184" s="108" t="s">
        <v>126</v>
      </c>
      <c r="D184" s="99">
        <f>D185+D186</f>
        <v>180000</v>
      </c>
      <c r="E184" s="99">
        <f>E185+E186</f>
        <v>115047.97</v>
      </c>
      <c r="F184" s="99">
        <f t="shared" si="49"/>
        <v>63.915538888888889</v>
      </c>
    </row>
    <row r="185" spans="1:9" ht="152.25" customHeight="1" thickBot="1" x14ac:dyDescent="0.3">
      <c r="A185" s="89" t="s">
        <v>223</v>
      </c>
      <c r="B185" s="97"/>
      <c r="C185" s="54" t="s">
        <v>127</v>
      </c>
      <c r="D185" s="98">
        <v>20000</v>
      </c>
      <c r="E185" s="98">
        <v>9047.9699999999993</v>
      </c>
      <c r="F185" s="99">
        <f t="shared" si="49"/>
        <v>45.239849999999997</v>
      </c>
    </row>
    <row r="186" spans="1:9" ht="126" customHeight="1" thickBot="1" x14ac:dyDescent="0.3">
      <c r="A186" s="90" t="s">
        <v>223</v>
      </c>
      <c r="B186" s="116"/>
      <c r="C186" s="109" t="s">
        <v>128</v>
      </c>
      <c r="D186" s="100">
        <v>160000</v>
      </c>
      <c r="E186" s="100">
        <v>106000</v>
      </c>
      <c r="F186" s="99">
        <f t="shared" si="49"/>
        <v>66.25</v>
      </c>
    </row>
    <row r="187" spans="1:9" ht="30.75" customHeight="1" thickBot="1" x14ac:dyDescent="0.3">
      <c r="A187" s="117">
        <v>23</v>
      </c>
      <c r="B187" s="118"/>
      <c r="C187" s="118" t="s">
        <v>131</v>
      </c>
      <c r="D187" s="253">
        <f>D6+D12+D15+D18+D21+D56+D58+D68+D73+D75+D91+D94+D101+D102+D103+D119+D125+D151+D152+D155+D171+D180</f>
        <v>35390912</v>
      </c>
      <c r="E187" s="119">
        <f>E6+E12+E15+E18+E21+E56+E58+E68+E73+E75+E91+E94+E101+E102+E103+E119+E125+E151+E152+E155+E171+E180</f>
        <v>13477355.680000002</v>
      </c>
      <c r="F187" s="99">
        <f t="shared" si="49"/>
        <v>38.081402592846445</v>
      </c>
    </row>
    <row r="188" spans="1:9" x14ac:dyDescent="0.25">
      <c r="A188" s="4"/>
      <c r="F188" s="178"/>
      <c r="I188" s="178"/>
    </row>
    <row r="189" spans="1:9" ht="14.25" customHeight="1" x14ac:dyDescent="0.25">
      <c r="A189" s="4" t="s">
        <v>223</v>
      </c>
      <c r="F189" s="178"/>
      <c r="H189" s="178"/>
      <c r="I189" s="178"/>
    </row>
    <row r="190" spans="1:9" x14ac:dyDescent="0.25">
      <c r="A190" s="4" t="s">
        <v>223</v>
      </c>
    </row>
    <row r="191" spans="1:9" ht="14.25" customHeight="1" x14ac:dyDescent="0.25">
      <c r="A191" s="4"/>
    </row>
    <row r="192" spans="1:9" x14ac:dyDescent="0.25">
      <c r="A192" s="4"/>
      <c r="H192" s="178"/>
    </row>
    <row r="193" spans="1:11" x14ac:dyDescent="0.25">
      <c r="A193" s="4"/>
      <c r="K193" t="s">
        <v>146</v>
      </c>
    </row>
    <row r="194" spans="1:11" x14ac:dyDescent="0.25">
      <c r="A194" s="4"/>
    </row>
    <row r="195" spans="1:11" x14ac:dyDescent="0.25">
      <c r="A195" s="4"/>
    </row>
    <row r="196" spans="1:11" x14ac:dyDescent="0.25">
      <c r="A196" s="4"/>
    </row>
    <row r="197" spans="1:11" x14ac:dyDescent="0.25">
      <c r="A197" s="4"/>
    </row>
    <row r="198" spans="1:11" x14ac:dyDescent="0.25">
      <c r="A198" s="4"/>
    </row>
    <row r="199" spans="1:11" x14ac:dyDescent="0.25">
      <c r="A199" s="4"/>
    </row>
    <row r="200" spans="1:11" x14ac:dyDescent="0.25">
      <c r="A200" s="4"/>
    </row>
    <row r="201" spans="1:11" x14ac:dyDescent="0.25">
      <c r="A201" s="4"/>
    </row>
    <row r="202" spans="1:11" x14ac:dyDescent="0.25">
      <c r="A202" s="4"/>
    </row>
    <row r="203" spans="1:11" x14ac:dyDescent="0.25">
      <c r="A203" s="4"/>
    </row>
    <row r="204" spans="1:11" x14ac:dyDescent="0.25">
      <c r="A204" s="4"/>
    </row>
    <row r="205" spans="1:11" x14ac:dyDescent="0.25">
      <c r="A205" s="4"/>
    </row>
    <row r="206" spans="1:11" x14ac:dyDescent="0.25">
      <c r="A206" s="5"/>
    </row>
    <row r="207" spans="1:11" x14ac:dyDescent="0.25">
      <c r="A207" s="5"/>
    </row>
    <row r="208" spans="1:11" x14ac:dyDescent="0.25">
      <c r="A208" s="4"/>
    </row>
  </sheetData>
  <mergeCells count="64">
    <mergeCell ref="A1:G1"/>
    <mergeCell ref="A3:G3"/>
    <mergeCell ref="A21:A22"/>
    <mergeCell ref="B21:B22"/>
    <mergeCell ref="D21:D22"/>
    <mergeCell ref="E6:E7"/>
    <mergeCell ref="F6:F7"/>
    <mergeCell ref="A6:A7"/>
    <mergeCell ref="B6:B7"/>
    <mergeCell ref="D6:D7"/>
    <mergeCell ref="E21:E22"/>
    <mergeCell ref="F21:F22"/>
    <mergeCell ref="A171:A172"/>
    <mergeCell ref="B171:B172"/>
    <mergeCell ref="D171:D172"/>
    <mergeCell ref="E171:E172"/>
    <mergeCell ref="F171:F172"/>
    <mergeCell ref="A161:A162"/>
    <mergeCell ref="B161:B162"/>
    <mergeCell ref="D161:D162"/>
    <mergeCell ref="E161:E162"/>
    <mergeCell ref="F161:F162"/>
    <mergeCell ref="A89:A90"/>
    <mergeCell ref="B89:B90"/>
    <mergeCell ref="C89:C90"/>
    <mergeCell ref="D89:D90"/>
    <mergeCell ref="E89:E90"/>
    <mergeCell ref="D78:D79"/>
    <mergeCell ref="E78:E79"/>
    <mergeCell ref="F78:F79"/>
    <mergeCell ref="A87:A88"/>
    <mergeCell ref="B87:B88"/>
    <mergeCell ref="A70:A71"/>
    <mergeCell ref="B70:B71"/>
    <mergeCell ref="C70:C71"/>
    <mergeCell ref="A78:A79"/>
    <mergeCell ref="B78:B79"/>
    <mergeCell ref="C40:C41"/>
    <mergeCell ref="D40:D41"/>
    <mergeCell ref="F40:F41"/>
    <mergeCell ref="F36:F37"/>
    <mergeCell ref="F38:F39"/>
    <mergeCell ref="B27:B35"/>
    <mergeCell ref="C27:C35"/>
    <mergeCell ref="F27:F35"/>
    <mergeCell ref="F25:F26"/>
    <mergeCell ref="B25:B26"/>
    <mergeCell ref="C25:C26"/>
    <mergeCell ref="F70:F71"/>
    <mergeCell ref="A27:A35"/>
    <mergeCell ref="D25:D26"/>
    <mergeCell ref="E25:E26"/>
    <mergeCell ref="A38:A39"/>
    <mergeCell ref="B38:B39"/>
    <mergeCell ref="C38:C39"/>
    <mergeCell ref="D38:D39"/>
    <mergeCell ref="A36:A37"/>
    <mergeCell ref="B36:B37"/>
    <mergeCell ref="C36:C37"/>
    <mergeCell ref="D36:D37"/>
    <mergeCell ref="E38:E39"/>
    <mergeCell ref="A40:A41"/>
    <mergeCell ref="B40:B41"/>
    <mergeCell ref="A25:A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 Doch</vt:lpstr>
      <vt:lpstr>Wyk Wydat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2014-08-28T23:50:57Z</dcterms:modified>
</cp:coreProperties>
</file>